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19200" windowHeight="113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77" i="1"/>
  <c r="P76" i="1"/>
  <c r="P78" i="1" s="1"/>
  <c r="N39" i="1"/>
  <c r="O39" i="1" s="1"/>
  <c r="N40" i="1"/>
  <c r="O40" i="1" s="1"/>
  <c r="N41" i="1"/>
  <c r="P41" i="1" s="1"/>
  <c r="O41" i="1"/>
  <c r="N42" i="1"/>
  <c r="O42" i="1" s="1"/>
  <c r="P42" i="1" s="1"/>
  <c r="N43" i="1"/>
  <c r="O43" i="1" s="1"/>
  <c r="P43" i="1" s="1"/>
  <c r="N44" i="1"/>
  <c r="O44" i="1" s="1"/>
  <c r="N45" i="1"/>
  <c r="O45" i="1"/>
  <c r="P45" i="1" s="1"/>
  <c r="N46" i="1"/>
  <c r="O46" i="1"/>
  <c r="P46" i="1"/>
  <c r="N47" i="1"/>
  <c r="O47" i="1" s="1"/>
  <c r="N48" i="1"/>
  <c r="O48" i="1" s="1"/>
  <c r="N49" i="1"/>
  <c r="P49" i="1" s="1"/>
  <c r="O49" i="1"/>
  <c r="N50" i="1"/>
  <c r="O50" i="1" s="1"/>
  <c r="P50" i="1" s="1"/>
  <c r="N51" i="1"/>
  <c r="O51" i="1" s="1"/>
  <c r="P51" i="1" s="1"/>
  <c r="N52" i="1"/>
  <c r="O52" i="1" s="1"/>
  <c r="N53" i="1"/>
  <c r="O53" i="1"/>
  <c r="P53" i="1" s="1"/>
  <c r="N54" i="1"/>
  <c r="O54" i="1"/>
  <c r="P54" i="1"/>
  <c r="N55" i="1"/>
  <c r="O55" i="1" s="1"/>
  <c r="N56" i="1"/>
  <c r="O56" i="1" s="1"/>
  <c r="N57" i="1"/>
  <c r="P57" i="1" s="1"/>
  <c r="O57" i="1"/>
  <c r="N58" i="1"/>
  <c r="O58" i="1" s="1"/>
  <c r="P58" i="1" s="1"/>
  <c r="N59" i="1"/>
  <c r="O59" i="1" s="1"/>
  <c r="P59" i="1" s="1"/>
  <c r="N60" i="1"/>
  <c r="O60" i="1" s="1"/>
  <c r="N61" i="1"/>
  <c r="O61" i="1"/>
  <c r="P61" i="1" s="1"/>
  <c r="N62" i="1"/>
  <c r="O62" i="1"/>
  <c r="P62" i="1"/>
  <c r="N63" i="1"/>
  <c r="O63" i="1" s="1"/>
  <c r="N64" i="1"/>
  <c r="O64" i="1" s="1"/>
  <c r="N65" i="1"/>
  <c r="P65" i="1" s="1"/>
  <c r="O65" i="1"/>
  <c r="N66" i="1"/>
  <c r="O66" i="1" s="1"/>
  <c r="P66" i="1" s="1"/>
  <c r="N67" i="1"/>
  <c r="O67" i="1" s="1"/>
  <c r="P67" i="1" s="1"/>
  <c r="N68" i="1"/>
  <c r="O68" i="1" s="1"/>
  <c r="N69" i="1"/>
  <c r="O69" i="1"/>
  <c r="P69" i="1" s="1"/>
  <c r="N70" i="1"/>
  <c r="O70" i="1"/>
  <c r="P70" i="1"/>
  <c r="N71" i="1"/>
  <c r="P71" i="1" s="1"/>
  <c r="O71" i="1"/>
  <c r="N72" i="1"/>
  <c r="O72" i="1" s="1"/>
  <c r="N73" i="1"/>
  <c r="P73" i="1" s="1"/>
  <c r="O73" i="1"/>
  <c r="N74" i="1"/>
  <c r="O74" i="1" s="1"/>
  <c r="P74" i="1" s="1"/>
  <c r="O38" i="1"/>
  <c r="P38" i="1" s="1"/>
  <c r="N38" i="1"/>
  <c r="M76" i="1"/>
  <c r="N9" i="1"/>
  <c r="O9" i="1" s="1"/>
  <c r="P9" i="1" s="1"/>
  <c r="N10" i="1"/>
  <c r="O10" i="1" s="1"/>
  <c r="N11" i="1"/>
  <c r="O11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N19" i="1"/>
  <c r="N20" i="1"/>
  <c r="N21" i="1"/>
  <c r="N22" i="1"/>
  <c r="N23" i="1"/>
  <c r="O23" i="1" s="1"/>
  <c r="P23" i="1" s="1"/>
  <c r="N26" i="1"/>
  <c r="N27" i="1"/>
  <c r="O27" i="1" s="1"/>
  <c r="N28" i="1"/>
  <c r="N29" i="1"/>
  <c r="N30" i="1"/>
  <c r="N31" i="1"/>
  <c r="O31" i="1" s="1"/>
  <c r="P31" i="1" s="1"/>
  <c r="H50" i="1"/>
  <c r="M48" i="1"/>
  <c r="O26" i="1"/>
  <c r="O19" i="1"/>
  <c r="M25" i="1"/>
  <c r="N25" i="1" s="1"/>
  <c r="M24" i="1"/>
  <c r="N24" i="1" s="1"/>
  <c r="H14" i="1"/>
  <c r="M14" i="1" s="1"/>
  <c r="N14" i="1" s="1"/>
  <c r="H13" i="1"/>
  <c r="M13" i="1" s="1"/>
  <c r="N13" i="1" s="1"/>
  <c r="H12" i="1"/>
  <c r="M12" i="1" s="1"/>
  <c r="N12" i="1" s="1"/>
  <c r="M5" i="1"/>
  <c r="N5" i="1" s="1"/>
  <c r="M6" i="1"/>
  <c r="N6" i="1" s="1"/>
  <c r="M7" i="1"/>
  <c r="N7" i="1" s="1"/>
  <c r="M4" i="1"/>
  <c r="N4" i="1" s="1"/>
  <c r="H8" i="1"/>
  <c r="L8" i="1"/>
  <c r="P72" i="1" l="1"/>
  <c r="P64" i="1"/>
  <c r="P56" i="1"/>
  <c r="P48" i="1"/>
  <c r="P40" i="1"/>
  <c r="P63" i="1"/>
  <c r="P55" i="1"/>
  <c r="P47" i="1"/>
  <c r="P39" i="1"/>
  <c r="P68" i="1"/>
  <c r="P60" i="1"/>
  <c r="P52" i="1"/>
  <c r="P44" i="1"/>
  <c r="M8" i="1"/>
  <c r="N8" i="1" s="1"/>
  <c r="O8" i="1" s="1"/>
  <c r="P26" i="1"/>
  <c r="P10" i="1"/>
  <c r="O13" i="1"/>
  <c r="P13" i="1" s="1"/>
  <c r="O14" i="1"/>
  <c r="P14" i="1" s="1"/>
  <c r="O4" i="1"/>
  <c r="P4" i="1" s="1"/>
  <c r="O24" i="1"/>
  <c r="P24" i="1" s="1"/>
  <c r="O7" i="1"/>
  <c r="P7" i="1" s="1"/>
  <c r="O25" i="1"/>
  <c r="P25" i="1" s="1"/>
  <c r="P19" i="1"/>
  <c r="O30" i="1"/>
  <c r="P30" i="1" s="1"/>
  <c r="O22" i="1"/>
  <c r="P22" i="1" s="1"/>
  <c r="O6" i="1"/>
  <c r="P6" i="1" s="1"/>
  <c r="O29" i="1"/>
  <c r="P29" i="1" s="1"/>
  <c r="O21" i="1"/>
  <c r="P21" i="1" s="1"/>
  <c r="O5" i="1"/>
  <c r="P5" i="1" s="1"/>
  <c r="O28" i="1"/>
  <c r="P28" i="1" s="1"/>
  <c r="O20" i="1"/>
  <c r="P20" i="1" s="1"/>
  <c r="O12" i="1"/>
  <c r="P12" i="1" s="1"/>
  <c r="P27" i="1"/>
  <c r="P11" i="1"/>
  <c r="P8" i="1" l="1"/>
  <c r="P33" i="1" s="1"/>
  <c r="P35" i="1" s="1"/>
  <c r="M33" i="1"/>
</calcChain>
</file>

<file path=xl/sharedStrings.xml><?xml version="1.0" encoding="utf-8"?>
<sst xmlns="http://schemas.openxmlformats.org/spreadsheetml/2006/main" count="243" uniqueCount="127">
  <si>
    <t>Site</t>
  </si>
  <si>
    <t>Family</t>
  </si>
  <si>
    <t>Genus</t>
  </si>
  <si>
    <t>species</t>
  </si>
  <si>
    <t>Land Snail Samples from Near Vinales, Pinar del Rio, Cuba</t>
  </si>
  <si>
    <t>males</t>
  </si>
  <si>
    <t>females</t>
  </si>
  <si>
    <t>juveniles</t>
  </si>
  <si>
    <t>total</t>
  </si>
  <si>
    <t>Helicinidae</t>
  </si>
  <si>
    <t>Helicina</t>
  </si>
  <si>
    <t>aspersa</t>
  </si>
  <si>
    <t>Alcadia</t>
  </si>
  <si>
    <t>rotunda</t>
  </si>
  <si>
    <t>dissimulans</t>
  </si>
  <si>
    <t>Emoda</t>
  </si>
  <si>
    <t>Viana</t>
  </si>
  <si>
    <t>laevigata</t>
  </si>
  <si>
    <t>shells</t>
  </si>
  <si>
    <t>Live</t>
  </si>
  <si>
    <t>All</t>
  </si>
  <si>
    <t>Troschelviana</t>
  </si>
  <si>
    <t>rubromarginata</t>
  </si>
  <si>
    <t>Proserpina</t>
  </si>
  <si>
    <t>depressa</t>
  </si>
  <si>
    <t>Farcimen</t>
  </si>
  <si>
    <t>"superbum"</t>
  </si>
  <si>
    <t>Annulariidae</t>
  </si>
  <si>
    <t>Chondrothyretes</t>
  </si>
  <si>
    <t>Annularops</t>
  </si>
  <si>
    <t>semicana</t>
  </si>
  <si>
    <t>Chondropometes</t>
  </si>
  <si>
    <t>saccharinum</t>
  </si>
  <si>
    <t>Orthalicidae</t>
  </si>
  <si>
    <t>Liguus</t>
  </si>
  <si>
    <t>flamellus</t>
  </si>
  <si>
    <t>Urocoptidae</t>
  </si>
  <si>
    <t>Nodulia</t>
  </si>
  <si>
    <t>Oleacinidae</t>
  </si>
  <si>
    <t>Laevoleacina</t>
  </si>
  <si>
    <t>stramineus</t>
  </si>
  <si>
    <t>Rectoleacina</t>
  </si>
  <si>
    <t>cubensis</t>
  </si>
  <si>
    <t>Oleacina</t>
  </si>
  <si>
    <t>incisa</t>
  </si>
  <si>
    <t>Cuboleacina</t>
  </si>
  <si>
    <t>solidura</t>
  </si>
  <si>
    <t>cf. subulata</t>
  </si>
  <si>
    <t>Pleurodontidae</t>
  </si>
  <si>
    <t>Zachrysia</t>
  </si>
  <si>
    <t>guanensis</t>
  </si>
  <si>
    <t>Cepolidae</t>
  </si>
  <si>
    <t>Setipellis</t>
  </si>
  <si>
    <t>stigmaticus</t>
  </si>
  <si>
    <t>Sagdidae</t>
  </si>
  <si>
    <t>Hojeda</t>
  </si>
  <si>
    <t>boothiana</t>
  </si>
  <si>
    <t>Lacteoluna</t>
  </si>
  <si>
    <t>selinina</t>
  </si>
  <si>
    <t>Subulinidae</t>
  </si>
  <si>
    <t>Subulina</t>
  </si>
  <si>
    <t>octona</t>
  </si>
  <si>
    <t>Allopeas</t>
  </si>
  <si>
    <t>micra</t>
  </si>
  <si>
    <t>Polygyridae</t>
  </si>
  <si>
    <t>Praticolella</t>
  </si>
  <si>
    <t>griseola</t>
  </si>
  <si>
    <t>Veronicellidae</t>
  </si>
  <si>
    <t>Veronicella</t>
  </si>
  <si>
    <t>tenax</t>
  </si>
  <si>
    <t>Helicodiscidae</t>
  </si>
  <si>
    <t>Helicodiscus</t>
  </si>
  <si>
    <t>apex</t>
  </si>
  <si>
    <t>pi</t>
  </si>
  <si>
    <t>lnpi</t>
  </si>
  <si>
    <t>-piln(pi)</t>
  </si>
  <si>
    <t>H'</t>
  </si>
  <si>
    <t>Eurycantha</t>
  </si>
  <si>
    <t>pinarensis</t>
  </si>
  <si>
    <t>Jeanneretia</t>
  </si>
  <si>
    <t>parraiana</t>
  </si>
  <si>
    <t>incrassata</t>
  </si>
  <si>
    <t>Sum</t>
  </si>
  <si>
    <t>Total species</t>
  </si>
  <si>
    <t>Total species (S)</t>
  </si>
  <si>
    <t>vinalensis</t>
  </si>
  <si>
    <t>Megalomastomatidae</t>
  </si>
  <si>
    <t>sagraiana</t>
  </si>
  <si>
    <t>percrassa</t>
  </si>
  <si>
    <t>minima</t>
  </si>
  <si>
    <t>subunguiculata</t>
  </si>
  <si>
    <t>cerinapolita</t>
  </si>
  <si>
    <t>vignalensis</t>
  </si>
  <si>
    <t>Semitrochatella</t>
  </si>
  <si>
    <t>fuscula</t>
  </si>
  <si>
    <t>Melanira</t>
  </si>
  <si>
    <t>acuticostata</t>
  </si>
  <si>
    <t>Pseudosubulina</t>
  </si>
  <si>
    <t>"exilis"</t>
  </si>
  <si>
    <t>Lyobasis</t>
  </si>
  <si>
    <t>gundlachi</t>
  </si>
  <si>
    <t>Streptaxidae</t>
  </si>
  <si>
    <t>Streptostele</t>
  </si>
  <si>
    <t>musaicola</t>
  </si>
  <si>
    <t>Bialassmus</t>
  </si>
  <si>
    <t>Tomelassmus</t>
  </si>
  <si>
    <t>coloratus</t>
  </si>
  <si>
    <t>Thysanophoridae</t>
  </si>
  <si>
    <t>Thysanophora</t>
  </si>
  <si>
    <t>saxicola</t>
  </si>
  <si>
    <t>Vertiginidae</t>
  </si>
  <si>
    <t>Gastrocopta</t>
  </si>
  <si>
    <t>cf. servilis</t>
  </si>
  <si>
    <t>sum</t>
  </si>
  <si>
    <t>Himax</t>
  </si>
  <si>
    <t>H'max</t>
  </si>
  <si>
    <t>J (evenness)</t>
  </si>
  <si>
    <t>latitude</t>
  </si>
  <si>
    <t>22.54737 N</t>
  </si>
  <si>
    <t>longitude</t>
  </si>
  <si>
    <t xml:space="preserve"> -83.84259 W</t>
  </si>
  <si>
    <t>22.56069 N</t>
  </si>
  <si>
    <t>-83.84259 W</t>
  </si>
  <si>
    <t>Location name</t>
  </si>
  <si>
    <t>Miravailles de Vinales Sendero</t>
  </si>
  <si>
    <t>Site name</t>
  </si>
  <si>
    <t>Cueva Santo Tomas Sendero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</si>
</sst>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workbookViewId="0">
      <pane ySplit="3" topLeftCell="A4" activePane="bottomLeft" state="frozen"/>
      <selection pane="bottomLeft" activeCell="A33" sqref="A33:A36"/>
    </sheetView>
  </sheetViews>
  <sheetFormatPr defaultRowHeight="15" x14ac:dyDescent="0.25"/>
  <cols>
    <col min="2" max="2" width="21.28515625" customWidth="1"/>
    <col min="3" max="3" width="16.42578125" customWidth="1"/>
    <col min="4" max="4" width="15.140625" customWidth="1"/>
  </cols>
  <sheetData>
    <row r="1" spans="1:16" x14ac:dyDescent="0.25">
      <c r="A1" t="s">
        <v>4</v>
      </c>
    </row>
    <row r="2" spans="1:16" x14ac:dyDescent="0.25">
      <c r="E2" t="s">
        <v>18</v>
      </c>
      <c r="F2" t="s">
        <v>18</v>
      </c>
      <c r="G2" t="s">
        <v>18</v>
      </c>
      <c r="H2" t="s">
        <v>18</v>
      </c>
      <c r="I2" t="s">
        <v>19</v>
      </c>
      <c r="J2" t="s">
        <v>19</v>
      </c>
      <c r="K2" t="s">
        <v>19</v>
      </c>
      <c r="L2" t="s">
        <v>19</v>
      </c>
      <c r="M2" t="s">
        <v>20</v>
      </c>
    </row>
    <row r="3" spans="1:16" x14ac:dyDescent="0.25">
      <c r="A3" t="s">
        <v>0</v>
      </c>
      <c r="B3" t="s">
        <v>1</v>
      </c>
      <c r="C3" t="s">
        <v>2</v>
      </c>
      <c r="D3" t="s">
        <v>3</v>
      </c>
      <c r="E3" t="s">
        <v>5</v>
      </c>
      <c r="F3" t="s">
        <v>6</v>
      </c>
      <c r="G3" t="s">
        <v>7</v>
      </c>
      <c r="H3" t="s">
        <v>8</v>
      </c>
      <c r="I3" t="s">
        <v>5</v>
      </c>
      <c r="J3" t="s">
        <v>6</v>
      </c>
      <c r="K3" t="s">
        <v>7</v>
      </c>
      <c r="L3" t="s">
        <v>8</v>
      </c>
      <c r="M3" t="s">
        <v>8</v>
      </c>
      <c r="N3" t="s">
        <v>73</v>
      </c>
      <c r="O3" t="s">
        <v>74</v>
      </c>
      <c r="P3" s="1" t="s">
        <v>75</v>
      </c>
    </row>
    <row r="4" spans="1:16" x14ac:dyDescent="0.25">
      <c r="A4">
        <v>1</v>
      </c>
      <c r="B4" t="s">
        <v>9</v>
      </c>
      <c r="C4" t="s">
        <v>10</v>
      </c>
      <c r="D4" t="s">
        <v>11</v>
      </c>
      <c r="E4">
        <v>11</v>
      </c>
      <c r="F4">
        <v>1</v>
      </c>
      <c r="H4">
        <v>12</v>
      </c>
      <c r="M4">
        <f>(H4+L4)</f>
        <v>12</v>
      </c>
      <c r="N4">
        <f>M4/876</f>
        <v>1.3698630136986301E-2</v>
      </c>
      <c r="O4">
        <f>LN(N4)</f>
        <v>-4.290459441148391</v>
      </c>
      <c r="P4">
        <f>(-1*N4*O4)</f>
        <v>5.877341700203275E-2</v>
      </c>
    </row>
    <row r="5" spans="1:16" x14ac:dyDescent="0.25">
      <c r="A5">
        <v>1</v>
      </c>
      <c r="B5" t="s">
        <v>9</v>
      </c>
      <c r="C5" t="s">
        <v>12</v>
      </c>
      <c r="D5" t="s">
        <v>13</v>
      </c>
      <c r="H5">
        <v>9</v>
      </c>
      <c r="M5">
        <f t="shared" ref="M5:M8" si="0">(H5+L5)</f>
        <v>9</v>
      </c>
      <c r="N5">
        <f t="shared" ref="N5:N31" si="1">M5/876</f>
        <v>1.0273972602739725E-2</v>
      </c>
      <c r="O5">
        <f t="shared" ref="O5:O31" si="2">LN(N5)</f>
        <v>-4.5781415136001717</v>
      </c>
      <c r="P5">
        <f t="shared" ref="P5:P31" si="3">(-1*N5*O5)</f>
        <v>4.7035700482193542E-2</v>
      </c>
    </row>
    <row r="6" spans="1:16" x14ac:dyDescent="0.25">
      <c r="A6">
        <v>1</v>
      </c>
      <c r="B6" t="s">
        <v>9</v>
      </c>
      <c r="C6" t="s">
        <v>12</v>
      </c>
      <c r="D6" t="s">
        <v>14</v>
      </c>
      <c r="H6">
        <v>27</v>
      </c>
      <c r="M6">
        <f t="shared" si="0"/>
        <v>27</v>
      </c>
      <c r="N6">
        <f t="shared" si="1"/>
        <v>3.0821917808219176E-2</v>
      </c>
      <c r="O6">
        <f t="shared" si="2"/>
        <v>-3.4795292249320626</v>
      </c>
      <c r="P6">
        <f t="shared" si="3"/>
        <v>0.10724576378215261</v>
      </c>
    </row>
    <row r="7" spans="1:16" x14ac:dyDescent="0.25">
      <c r="A7">
        <v>1</v>
      </c>
      <c r="B7" t="s">
        <v>9</v>
      </c>
      <c r="C7" t="s">
        <v>15</v>
      </c>
      <c r="D7" t="s">
        <v>87</v>
      </c>
      <c r="H7">
        <v>47</v>
      </c>
      <c r="I7">
        <v>3</v>
      </c>
      <c r="M7">
        <f t="shared" si="0"/>
        <v>47</v>
      </c>
      <c r="N7">
        <f t="shared" si="1"/>
        <v>5.3652968036529677E-2</v>
      </c>
      <c r="O7">
        <f t="shared" si="2"/>
        <v>-2.9252184892263329</v>
      </c>
      <c r="P7">
        <f t="shared" si="3"/>
        <v>0.15694665410232608</v>
      </c>
    </row>
    <row r="8" spans="1:16" x14ac:dyDescent="0.25">
      <c r="A8">
        <v>1</v>
      </c>
      <c r="B8" t="s">
        <v>9</v>
      </c>
      <c r="C8" t="s">
        <v>16</v>
      </c>
      <c r="D8" t="s">
        <v>17</v>
      </c>
      <c r="E8">
        <v>25</v>
      </c>
      <c r="F8">
        <v>27</v>
      </c>
      <c r="G8">
        <v>190</v>
      </c>
      <c r="H8">
        <f>SUM(E8:G8)</f>
        <v>242</v>
      </c>
      <c r="I8">
        <v>23</v>
      </c>
      <c r="J8">
        <v>44</v>
      </c>
      <c r="K8">
        <v>94</v>
      </c>
      <c r="L8">
        <f>SUM(I8:K8)</f>
        <v>161</v>
      </c>
      <c r="M8">
        <f t="shared" si="0"/>
        <v>403</v>
      </c>
      <c r="N8">
        <f t="shared" si="1"/>
        <v>0.46004566210045661</v>
      </c>
      <c r="O8">
        <f t="shared" si="2"/>
        <v>-0.77642952898970852</v>
      </c>
      <c r="P8">
        <f t="shared" si="3"/>
        <v>0.35719303673841613</v>
      </c>
    </row>
    <row r="9" spans="1:16" x14ac:dyDescent="0.25">
      <c r="A9">
        <v>1</v>
      </c>
      <c r="B9" t="s">
        <v>9</v>
      </c>
      <c r="C9" t="s">
        <v>21</v>
      </c>
      <c r="D9" t="s">
        <v>22</v>
      </c>
      <c r="H9">
        <v>1</v>
      </c>
      <c r="M9">
        <v>1</v>
      </c>
      <c r="N9">
        <f t="shared" si="1"/>
        <v>1.1415525114155251E-3</v>
      </c>
      <c r="O9">
        <f t="shared" si="2"/>
        <v>-6.7753660909363917</v>
      </c>
      <c r="P9">
        <f t="shared" si="3"/>
        <v>7.7344361768680271E-3</v>
      </c>
    </row>
    <row r="10" spans="1:16" x14ac:dyDescent="0.25">
      <c r="A10">
        <v>1</v>
      </c>
      <c r="B10" t="s">
        <v>9</v>
      </c>
      <c r="C10" t="s">
        <v>23</v>
      </c>
      <c r="D10" t="s">
        <v>24</v>
      </c>
      <c r="H10">
        <v>35</v>
      </c>
      <c r="M10">
        <v>35</v>
      </c>
      <c r="N10">
        <f t="shared" si="1"/>
        <v>3.9954337899543377E-2</v>
      </c>
      <c r="O10">
        <f t="shared" si="2"/>
        <v>-3.2200180294469778</v>
      </c>
      <c r="P10">
        <f t="shared" si="3"/>
        <v>0.12865368839114635</v>
      </c>
    </row>
    <row r="11" spans="1:16" x14ac:dyDescent="0.25">
      <c r="A11">
        <v>1</v>
      </c>
      <c r="B11" t="s">
        <v>86</v>
      </c>
      <c r="C11" t="s">
        <v>25</v>
      </c>
      <c r="D11" t="s">
        <v>26</v>
      </c>
      <c r="H11">
        <v>33</v>
      </c>
      <c r="M11">
        <v>33</v>
      </c>
      <c r="N11">
        <f t="shared" si="1"/>
        <v>3.7671232876712327E-2</v>
      </c>
      <c r="O11">
        <f t="shared" si="2"/>
        <v>-3.2788585294699111</v>
      </c>
      <c r="P11">
        <f t="shared" si="3"/>
        <v>0.12351864323345554</v>
      </c>
    </row>
    <row r="12" spans="1:16" x14ac:dyDescent="0.25">
      <c r="A12">
        <v>1</v>
      </c>
      <c r="B12" t="s">
        <v>27</v>
      </c>
      <c r="C12" t="s">
        <v>28</v>
      </c>
      <c r="D12" t="s">
        <v>81</v>
      </c>
      <c r="E12">
        <v>27</v>
      </c>
      <c r="F12">
        <v>26</v>
      </c>
      <c r="G12">
        <v>6</v>
      </c>
      <c r="H12">
        <f>SUM(E12:G12)</f>
        <v>59</v>
      </c>
      <c r="M12">
        <f t="shared" ref="M12:M13" si="4">(H12+L12)</f>
        <v>59</v>
      </c>
      <c r="N12">
        <f t="shared" si="1"/>
        <v>6.7351598173515978E-2</v>
      </c>
      <c r="O12">
        <f t="shared" si="2"/>
        <v>-2.697828647030672</v>
      </c>
      <c r="P12">
        <f t="shared" si="3"/>
        <v>0.18170307097581009</v>
      </c>
    </row>
    <row r="13" spans="1:16" x14ac:dyDescent="0.25">
      <c r="A13">
        <v>1</v>
      </c>
      <c r="B13" t="s">
        <v>27</v>
      </c>
      <c r="C13" t="s">
        <v>29</v>
      </c>
      <c r="D13" t="s">
        <v>30</v>
      </c>
      <c r="E13">
        <v>12</v>
      </c>
      <c r="F13">
        <v>15</v>
      </c>
      <c r="H13">
        <f>SUM(E13:G13)</f>
        <v>27</v>
      </c>
      <c r="M13">
        <f t="shared" si="4"/>
        <v>27</v>
      </c>
      <c r="N13">
        <f t="shared" si="1"/>
        <v>3.0821917808219176E-2</v>
      </c>
      <c r="O13">
        <f t="shared" si="2"/>
        <v>-3.4795292249320626</v>
      </c>
      <c r="P13">
        <f t="shared" si="3"/>
        <v>0.10724576378215261</v>
      </c>
    </row>
    <row r="14" spans="1:16" x14ac:dyDescent="0.25">
      <c r="A14">
        <v>1</v>
      </c>
      <c r="B14" t="s">
        <v>27</v>
      </c>
      <c r="C14" t="s">
        <v>31</v>
      </c>
      <c r="D14" t="s">
        <v>32</v>
      </c>
      <c r="E14">
        <v>5</v>
      </c>
      <c r="F14">
        <v>8</v>
      </c>
      <c r="G14">
        <v>7</v>
      </c>
      <c r="H14">
        <f>SUM(E14:G14)</f>
        <v>20</v>
      </c>
      <c r="M14">
        <f t="shared" ref="M14" si="5">(H14+L14)</f>
        <v>20</v>
      </c>
      <c r="N14">
        <f t="shared" si="1"/>
        <v>2.2831050228310501E-2</v>
      </c>
      <c r="O14">
        <f t="shared" si="2"/>
        <v>-3.7796338173824005</v>
      </c>
      <c r="P14">
        <f t="shared" si="3"/>
        <v>8.6293009529278542E-2</v>
      </c>
    </row>
    <row r="15" spans="1:16" x14ac:dyDescent="0.25">
      <c r="A15">
        <v>1</v>
      </c>
      <c r="B15" t="s">
        <v>33</v>
      </c>
      <c r="C15" t="s">
        <v>34</v>
      </c>
      <c r="D15" t="s">
        <v>35</v>
      </c>
      <c r="H15">
        <v>5</v>
      </c>
      <c r="M15">
        <v>5</v>
      </c>
      <c r="N15">
        <f t="shared" si="1"/>
        <v>5.7077625570776253E-3</v>
      </c>
      <c r="O15">
        <f t="shared" si="2"/>
        <v>-5.1659281785022912</v>
      </c>
      <c r="P15">
        <f t="shared" si="3"/>
        <v>2.9485891429807596E-2</v>
      </c>
    </row>
    <row r="16" spans="1:16" x14ac:dyDescent="0.25">
      <c r="A16">
        <v>1</v>
      </c>
      <c r="B16" t="s">
        <v>36</v>
      </c>
      <c r="C16" t="s">
        <v>37</v>
      </c>
      <c r="D16" t="s">
        <v>3</v>
      </c>
      <c r="H16">
        <v>2</v>
      </c>
      <c r="M16">
        <v>2</v>
      </c>
      <c r="N16">
        <f t="shared" si="1"/>
        <v>2.2831050228310501E-3</v>
      </c>
      <c r="O16">
        <f t="shared" si="2"/>
        <v>-6.0822189103764464</v>
      </c>
      <c r="P16">
        <f t="shared" si="3"/>
        <v>1.3886344544238462E-2</v>
      </c>
    </row>
    <row r="17" spans="1:16" x14ac:dyDescent="0.25">
      <c r="A17">
        <v>1</v>
      </c>
      <c r="B17" t="s">
        <v>38</v>
      </c>
      <c r="C17" t="s">
        <v>39</v>
      </c>
      <c r="D17" t="s">
        <v>40</v>
      </c>
      <c r="G17">
        <v>5</v>
      </c>
      <c r="H17">
        <v>22</v>
      </c>
      <c r="M17">
        <v>22</v>
      </c>
      <c r="N17">
        <f t="shared" si="1"/>
        <v>2.5114155251141551E-2</v>
      </c>
      <c r="O17">
        <f t="shared" si="2"/>
        <v>-3.6843236375780757</v>
      </c>
      <c r="P17">
        <f t="shared" si="3"/>
        <v>9.2528675829586376E-2</v>
      </c>
    </row>
    <row r="18" spans="1:16" x14ac:dyDescent="0.25">
      <c r="A18">
        <v>1</v>
      </c>
      <c r="B18" t="s">
        <v>38</v>
      </c>
      <c r="C18" t="s">
        <v>41</v>
      </c>
      <c r="D18" t="s">
        <v>42</v>
      </c>
      <c r="H18">
        <v>4</v>
      </c>
      <c r="L18">
        <v>1</v>
      </c>
      <c r="M18">
        <v>5</v>
      </c>
      <c r="N18">
        <f t="shared" si="1"/>
        <v>5.7077625570776253E-3</v>
      </c>
      <c r="O18">
        <f t="shared" si="2"/>
        <v>-5.1659281785022912</v>
      </c>
      <c r="P18">
        <f t="shared" si="3"/>
        <v>2.9485891429807596E-2</v>
      </c>
    </row>
    <row r="19" spans="1:16" x14ac:dyDescent="0.25">
      <c r="A19">
        <v>1</v>
      </c>
      <c r="B19" t="s">
        <v>38</v>
      </c>
      <c r="C19" t="s">
        <v>43</v>
      </c>
      <c r="D19" t="s">
        <v>44</v>
      </c>
      <c r="H19">
        <v>6</v>
      </c>
      <c r="M19">
        <v>6</v>
      </c>
      <c r="N19">
        <f t="shared" si="1"/>
        <v>6.8493150684931503E-3</v>
      </c>
      <c r="O19">
        <f t="shared" si="2"/>
        <v>-4.9836066217083363</v>
      </c>
      <c r="P19">
        <f t="shared" si="3"/>
        <v>3.4134291929509154E-2</v>
      </c>
    </row>
    <row r="20" spans="1:16" x14ac:dyDescent="0.25">
      <c r="A20">
        <v>1</v>
      </c>
      <c r="B20" t="s">
        <v>38</v>
      </c>
      <c r="C20" t="s">
        <v>45</v>
      </c>
      <c r="D20" t="s">
        <v>46</v>
      </c>
      <c r="H20">
        <v>2</v>
      </c>
      <c r="M20">
        <v>2</v>
      </c>
      <c r="N20">
        <f t="shared" si="1"/>
        <v>2.2831050228310501E-3</v>
      </c>
      <c r="O20">
        <f t="shared" si="2"/>
        <v>-6.0822189103764464</v>
      </c>
      <c r="P20">
        <f t="shared" si="3"/>
        <v>1.3886344544238462E-2</v>
      </c>
    </row>
    <row r="21" spans="1:16" x14ac:dyDescent="0.25">
      <c r="A21">
        <v>1</v>
      </c>
      <c r="B21" t="s">
        <v>38</v>
      </c>
      <c r="C21" t="s">
        <v>43</v>
      </c>
      <c r="D21" t="s">
        <v>47</v>
      </c>
      <c r="H21">
        <v>1</v>
      </c>
      <c r="M21">
        <v>1</v>
      </c>
      <c r="N21">
        <f t="shared" si="1"/>
        <v>1.1415525114155251E-3</v>
      </c>
      <c r="O21">
        <f t="shared" si="2"/>
        <v>-6.7753660909363917</v>
      </c>
      <c r="P21">
        <f t="shared" si="3"/>
        <v>7.7344361768680271E-3</v>
      </c>
    </row>
    <row r="22" spans="1:16" x14ac:dyDescent="0.25">
      <c r="A22">
        <v>1</v>
      </c>
      <c r="B22" t="s">
        <v>48</v>
      </c>
      <c r="C22" t="s">
        <v>49</v>
      </c>
      <c r="D22" t="s">
        <v>50</v>
      </c>
      <c r="H22">
        <v>17</v>
      </c>
      <c r="M22">
        <v>17</v>
      </c>
      <c r="N22">
        <f t="shared" si="1"/>
        <v>1.9406392694063926E-2</v>
      </c>
      <c r="O22">
        <f t="shared" si="2"/>
        <v>-3.9421527468801756</v>
      </c>
      <c r="P22">
        <f t="shared" si="3"/>
        <v>7.6502964265939472E-2</v>
      </c>
    </row>
    <row r="23" spans="1:16" x14ac:dyDescent="0.25">
      <c r="A23">
        <v>1</v>
      </c>
      <c r="B23" t="s">
        <v>51</v>
      </c>
      <c r="C23" t="s">
        <v>77</v>
      </c>
      <c r="D23" t="s">
        <v>78</v>
      </c>
      <c r="H23">
        <v>8</v>
      </c>
      <c r="M23">
        <v>8</v>
      </c>
      <c r="N23">
        <f t="shared" si="1"/>
        <v>9.1324200913242004E-3</v>
      </c>
      <c r="O23">
        <f t="shared" si="2"/>
        <v>-4.6959245492565556</v>
      </c>
      <c r="P23">
        <f t="shared" si="3"/>
        <v>4.2885155700973107E-2</v>
      </c>
    </row>
    <row r="24" spans="1:16" x14ac:dyDescent="0.25">
      <c r="A24">
        <v>1</v>
      </c>
      <c r="B24" t="s">
        <v>51</v>
      </c>
      <c r="C24" t="s">
        <v>52</v>
      </c>
      <c r="D24" t="s">
        <v>53</v>
      </c>
      <c r="G24">
        <v>19</v>
      </c>
      <c r="H24">
        <v>65</v>
      </c>
      <c r="K24">
        <v>1</v>
      </c>
      <c r="L24">
        <v>1</v>
      </c>
      <c r="M24">
        <f t="shared" ref="M24:M25" si="6">(H24+L24)</f>
        <v>66</v>
      </c>
      <c r="N24">
        <f t="shared" si="1"/>
        <v>7.5342465753424653E-2</v>
      </c>
      <c r="O24">
        <f t="shared" si="2"/>
        <v>-2.5857113489099661</v>
      </c>
      <c r="P24">
        <f t="shared" si="3"/>
        <v>0.19481386875349058</v>
      </c>
    </row>
    <row r="25" spans="1:16" x14ac:dyDescent="0.25">
      <c r="A25">
        <v>1</v>
      </c>
      <c r="B25" t="s">
        <v>51</v>
      </c>
      <c r="C25" t="s">
        <v>79</v>
      </c>
      <c r="D25" t="s">
        <v>80</v>
      </c>
      <c r="G25">
        <v>16</v>
      </c>
      <c r="H25">
        <v>47</v>
      </c>
      <c r="L25">
        <v>9</v>
      </c>
      <c r="M25">
        <f t="shared" si="6"/>
        <v>56</v>
      </c>
      <c r="N25">
        <f t="shared" si="1"/>
        <v>6.3926940639269403E-2</v>
      </c>
      <c r="O25">
        <f t="shared" si="2"/>
        <v>-2.7500144002012421</v>
      </c>
      <c r="P25">
        <f t="shared" si="3"/>
        <v>0.17580000731880085</v>
      </c>
    </row>
    <row r="26" spans="1:16" x14ac:dyDescent="0.25">
      <c r="A26">
        <v>1</v>
      </c>
      <c r="B26" t="s">
        <v>54</v>
      </c>
      <c r="C26" t="s">
        <v>55</v>
      </c>
      <c r="D26" t="s">
        <v>56</v>
      </c>
      <c r="H26">
        <v>1</v>
      </c>
      <c r="M26">
        <v>1</v>
      </c>
      <c r="N26">
        <f t="shared" si="1"/>
        <v>1.1415525114155251E-3</v>
      </c>
      <c r="O26">
        <f t="shared" si="2"/>
        <v>-6.7753660909363917</v>
      </c>
      <c r="P26">
        <f t="shared" si="3"/>
        <v>7.7344361768680271E-3</v>
      </c>
    </row>
    <row r="27" spans="1:16" x14ac:dyDescent="0.25">
      <c r="A27">
        <v>1</v>
      </c>
      <c r="B27" t="s">
        <v>54</v>
      </c>
      <c r="C27" t="s">
        <v>57</v>
      </c>
      <c r="D27" t="s">
        <v>58</v>
      </c>
      <c r="H27">
        <v>2</v>
      </c>
      <c r="M27">
        <v>2</v>
      </c>
      <c r="N27">
        <f t="shared" si="1"/>
        <v>2.2831050228310501E-3</v>
      </c>
      <c r="O27">
        <f t="shared" si="2"/>
        <v>-6.0822189103764464</v>
      </c>
      <c r="P27">
        <f t="shared" si="3"/>
        <v>1.3886344544238462E-2</v>
      </c>
    </row>
    <row r="28" spans="1:16" x14ac:dyDescent="0.25">
      <c r="A28">
        <v>1</v>
      </c>
      <c r="B28" t="s">
        <v>59</v>
      </c>
      <c r="C28" t="s">
        <v>60</v>
      </c>
      <c r="D28" t="s">
        <v>61</v>
      </c>
      <c r="H28">
        <v>2</v>
      </c>
      <c r="M28">
        <v>2</v>
      </c>
      <c r="N28">
        <f t="shared" si="1"/>
        <v>2.2831050228310501E-3</v>
      </c>
      <c r="O28">
        <f t="shared" si="2"/>
        <v>-6.0822189103764464</v>
      </c>
      <c r="P28">
        <f t="shared" si="3"/>
        <v>1.3886344544238462E-2</v>
      </c>
    </row>
    <row r="29" spans="1:16" x14ac:dyDescent="0.25">
      <c r="A29">
        <v>1</v>
      </c>
      <c r="B29" t="s">
        <v>59</v>
      </c>
      <c r="C29" t="s">
        <v>62</v>
      </c>
      <c r="D29" t="s">
        <v>63</v>
      </c>
      <c r="H29">
        <v>2</v>
      </c>
      <c r="M29">
        <v>2</v>
      </c>
      <c r="N29">
        <f t="shared" si="1"/>
        <v>2.2831050228310501E-3</v>
      </c>
      <c r="O29">
        <f t="shared" si="2"/>
        <v>-6.0822189103764464</v>
      </c>
      <c r="P29">
        <f t="shared" si="3"/>
        <v>1.3886344544238462E-2</v>
      </c>
    </row>
    <row r="30" spans="1:16" x14ac:dyDescent="0.25">
      <c r="A30">
        <v>1</v>
      </c>
      <c r="B30" t="s">
        <v>64</v>
      </c>
      <c r="C30" t="s">
        <v>65</v>
      </c>
      <c r="D30" t="s">
        <v>66</v>
      </c>
      <c r="H30">
        <v>1</v>
      </c>
      <c r="M30">
        <v>1</v>
      </c>
      <c r="N30">
        <f t="shared" si="1"/>
        <v>1.1415525114155251E-3</v>
      </c>
      <c r="O30">
        <f t="shared" si="2"/>
        <v>-6.7753660909363917</v>
      </c>
      <c r="P30">
        <f t="shared" si="3"/>
        <v>7.7344361768680271E-3</v>
      </c>
    </row>
    <row r="31" spans="1:16" x14ac:dyDescent="0.25">
      <c r="A31">
        <v>1</v>
      </c>
      <c r="B31" t="s">
        <v>67</v>
      </c>
      <c r="C31" t="s">
        <v>68</v>
      </c>
      <c r="D31" t="s">
        <v>69</v>
      </c>
      <c r="K31">
        <v>5</v>
      </c>
      <c r="L31">
        <v>5</v>
      </c>
      <c r="M31">
        <v>5</v>
      </c>
      <c r="N31">
        <f t="shared" si="1"/>
        <v>5.7077625570776253E-3</v>
      </c>
      <c r="O31">
        <f t="shared" si="2"/>
        <v>-5.1659281785022912</v>
      </c>
      <c r="P31">
        <f t="shared" si="3"/>
        <v>2.9485891429807596E-2</v>
      </c>
    </row>
    <row r="33" spans="1:17" x14ac:dyDescent="0.25">
      <c r="A33">
        <v>1</v>
      </c>
      <c r="B33" t="s">
        <v>84</v>
      </c>
      <c r="C33">
        <v>28</v>
      </c>
      <c r="L33" t="s">
        <v>82</v>
      </c>
      <c r="M33">
        <f>SUM(M4:M32)</f>
        <v>876</v>
      </c>
      <c r="P33">
        <f>SUM(P4:P32)</f>
        <v>2.1601008535353508</v>
      </c>
      <c r="Q33" t="s">
        <v>76</v>
      </c>
    </row>
    <row r="34" spans="1:17" x14ac:dyDescent="0.25">
      <c r="A34">
        <v>1</v>
      </c>
      <c r="B34" t="s">
        <v>117</v>
      </c>
      <c r="C34" t="s">
        <v>118</v>
      </c>
      <c r="P34">
        <f>-28*(1/28)*LN(1/28)</f>
        <v>3.3322045101752038</v>
      </c>
      <c r="Q34" t="s">
        <v>115</v>
      </c>
    </row>
    <row r="35" spans="1:17" x14ac:dyDescent="0.25">
      <c r="A35">
        <v>1</v>
      </c>
      <c r="B35" t="s">
        <v>119</v>
      </c>
      <c r="C35" t="s">
        <v>120</v>
      </c>
      <c r="P35">
        <f>P33/P34</f>
        <v>0.64824978387109111</v>
      </c>
      <c r="Q35" t="s">
        <v>116</v>
      </c>
    </row>
    <row r="36" spans="1:17" x14ac:dyDescent="0.25">
      <c r="A36">
        <v>1</v>
      </c>
      <c r="B36" t="s">
        <v>125</v>
      </c>
      <c r="C36" t="s">
        <v>126</v>
      </c>
    </row>
    <row r="38" spans="1:17" x14ac:dyDescent="0.25">
      <c r="A38">
        <v>2</v>
      </c>
      <c r="B38" t="s">
        <v>9</v>
      </c>
      <c r="C38" t="s">
        <v>10</v>
      </c>
      <c r="D38" t="s">
        <v>11</v>
      </c>
      <c r="H38">
        <v>5</v>
      </c>
      <c r="M38">
        <v>5</v>
      </c>
      <c r="N38">
        <f>M38/329</f>
        <v>1.5197568389057751E-2</v>
      </c>
      <c r="O38">
        <f t="shared" ref="O38:O74" si="7">LN(N38)</f>
        <v>-4.1866198383312714</v>
      </c>
      <c r="P38">
        <f t="shared" ref="P38" si="8">(-1*N38*O38)</f>
        <v>6.3626441312025397E-2</v>
      </c>
    </row>
    <row r="39" spans="1:17" x14ac:dyDescent="0.25">
      <c r="A39">
        <v>2</v>
      </c>
      <c r="B39" t="s">
        <v>9</v>
      </c>
      <c r="C39" t="s">
        <v>12</v>
      </c>
      <c r="D39" t="s">
        <v>13</v>
      </c>
      <c r="E39">
        <v>7</v>
      </c>
      <c r="F39">
        <v>8</v>
      </c>
      <c r="G39">
        <v>7</v>
      </c>
      <c r="H39">
        <v>23</v>
      </c>
      <c r="M39">
        <v>23</v>
      </c>
      <c r="N39">
        <f t="shared" ref="N39:N74" si="9">M39/329</f>
        <v>6.9908814589665649E-2</v>
      </c>
      <c r="O39">
        <f t="shared" si="7"/>
        <v>-2.6605635348362222</v>
      </c>
      <c r="P39">
        <f t="shared" ref="P39:P74" si="10">(-1*N39*O39)</f>
        <v>0.18599684286089091</v>
      </c>
    </row>
    <row r="40" spans="1:17" x14ac:dyDescent="0.25">
      <c r="A40">
        <v>2</v>
      </c>
      <c r="B40" t="s">
        <v>9</v>
      </c>
      <c r="C40" t="s">
        <v>12</v>
      </c>
      <c r="D40" t="s">
        <v>14</v>
      </c>
      <c r="H40">
        <v>4</v>
      </c>
      <c r="M40">
        <v>4</v>
      </c>
      <c r="N40">
        <f t="shared" si="9"/>
        <v>1.2158054711246201E-2</v>
      </c>
      <c r="O40">
        <f t="shared" si="7"/>
        <v>-4.4097633896454811</v>
      </c>
      <c r="P40">
        <f t="shared" si="10"/>
        <v>5.3614144554960254E-2</v>
      </c>
    </row>
    <row r="41" spans="1:17" x14ac:dyDescent="0.25">
      <c r="A41">
        <v>2</v>
      </c>
      <c r="B41" t="s">
        <v>9</v>
      </c>
      <c r="C41" t="s">
        <v>12</v>
      </c>
      <c r="D41" t="s">
        <v>89</v>
      </c>
      <c r="H41">
        <v>5</v>
      </c>
      <c r="M41">
        <v>5</v>
      </c>
      <c r="N41">
        <f t="shared" si="9"/>
        <v>1.5197568389057751E-2</v>
      </c>
      <c r="O41">
        <f t="shared" si="7"/>
        <v>-4.1866198383312714</v>
      </c>
      <c r="P41">
        <f t="shared" si="10"/>
        <v>6.3626441312025397E-2</v>
      </c>
    </row>
    <row r="42" spans="1:17" x14ac:dyDescent="0.25">
      <c r="A42">
        <v>2</v>
      </c>
      <c r="B42" t="s">
        <v>9</v>
      </c>
      <c r="C42" t="s">
        <v>15</v>
      </c>
      <c r="D42" t="s">
        <v>87</v>
      </c>
      <c r="H42">
        <v>11</v>
      </c>
      <c r="M42">
        <v>11</v>
      </c>
      <c r="N42">
        <f t="shared" si="9"/>
        <v>3.3434650455927049E-2</v>
      </c>
      <c r="O42">
        <f t="shared" si="7"/>
        <v>-3.3981624779670012</v>
      </c>
      <c r="P42">
        <f t="shared" si="10"/>
        <v>0.11361637464327359</v>
      </c>
    </row>
    <row r="43" spans="1:17" x14ac:dyDescent="0.25">
      <c r="A43">
        <v>2</v>
      </c>
      <c r="B43" t="s">
        <v>9</v>
      </c>
      <c r="C43" t="s">
        <v>15</v>
      </c>
      <c r="D43" t="s">
        <v>88</v>
      </c>
      <c r="H43">
        <v>2</v>
      </c>
      <c r="M43">
        <v>2</v>
      </c>
      <c r="N43">
        <f t="shared" si="9"/>
        <v>6.0790273556231003E-3</v>
      </c>
      <c r="O43">
        <f t="shared" si="7"/>
        <v>-5.1029105702054265</v>
      </c>
      <c r="P43">
        <f t="shared" si="10"/>
        <v>3.1020732949577062E-2</v>
      </c>
    </row>
    <row r="44" spans="1:17" x14ac:dyDescent="0.25">
      <c r="A44">
        <v>2</v>
      </c>
      <c r="B44" t="s">
        <v>9</v>
      </c>
      <c r="C44" t="s">
        <v>16</v>
      </c>
      <c r="D44" t="s">
        <v>17</v>
      </c>
      <c r="H44">
        <v>17</v>
      </c>
      <c r="L44">
        <v>5</v>
      </c>
      <c r="M44">
        <v>22</v>
      </c>
      <c r="N44">
        <f t="shared" si="9"/>
        <v>6.6869300911854099E-2</v>
      </c>
      <c r="O44">
        <f t="shared" si="7"/>
        <v>-2.7050152974070563</v>
      </c>
      <c r="P44">
        <f t="shared" si="10"/>
        <v>0.18088248189348094</v>
      </c>
    </row>
    <row r="45" spans="1:17" x14ac:dyDescent="0.25">
      <c r="A45">
        <v>2</v>
      </c>
      <c r="B45" t="s">
        <v>9</v>
      </c>
      <c r="C45" t="s">
        <v>16</v>
      </c>
      <c r="D45" t="s">
        <v>90</v>
      </c>
      <c r="E45">
        <v>4</v>
      </c>
      <c r="F45">
        <v>4</v>
      </c>
      <c r="H45">
        <v>8</v>
      </c>
      <c r="I45">
        <v>1</v>
      </c>
      <c r="J45">
        <v>1</v>
      </c>
      <c r="L45">
        <v>2</v>
      </c>
      <c r="M45">
        <v>10</v>
      </c>
      <c r="N45">
        <f t="shared" si="9"/>
        <v>3.0395136778115502E-2</v>
      </c>
      <c r="O45">
        <f t="shared" si="7"/>
        <v>-3.493472657771326</v>
      </c>
      <c r="P45">
        <f t="shared" si="10"/>
        <v>0.10618457926356614</v>
      </c>
    </row>
    <row r="46" spans="1:17" x14ac:dyDescent="0.25">
      <c r="A46">
        <v>2</v>
      </c>
      <c r="B46" t="s">
        <v>9</v>
      </c>
      <c r="C46" t="s">
        <v>93</v>
      </c>
      <c r="D46" t="s">
        <v>94</v>
      </c>
      <c r="H46">
        <v>1</v>
      </c>
      <c r="M46">
        <v>1</v>
      </c>
      <c r="N46">
        <f t="shared" si="9"/>
        <v>3.0395136778115501E-3</v>
      </c>
      <c r="O46">
        <f t="shared" si="7"/>
        <v>-5.7960577507653719</v>
      </c>
      <c r="P46">
        <f t="shared" si="10"/>
        <v>1.7617196810836996E-2</v>
      </c>
    </row>
    <row r="47" spans="1:17" x14ac:dyDescent="0.25">
      <c r="A47">
        <v>2</v>
      </c>
      <c r="B47" t="s">
        <v>9</v>
      </c>
      <c r="C47" t="s">
        <v>23</v>
      </c>
      <c r="D47" t="s">
        <v>24</v>
      </c>
      <c r="H47">
        <v>28</v>
      </c>
      <c r="M47">
        <v>28</v>
      </c>
      <c r="N47">
        <f t="shared" si="9"/>
        <v>8.5106382978723402E-2</v>
      </c>
      <c r="O47">
        <f t="shared" si="7"/>
        <v>-2.4638532405901681</v>
      </c>
      <c r="P47">
        <f t="shared" si="10"/>
        <v>0.20968963749703556</v>
      </c>
    </row>
    <row r="48" spans="1:17" x14ac:dyDescent="0.25">
      <c r="A48">
        <v>2</v>
      </c>
      <c r="B48" t="s">
        <v>86</v>
      </c>
      <c r="C48" t="s">
        <v>25</v>
      </c>
      <c r="D48" t="s">
        <v>85</v>
      </c>
      <c r="H48">
        <v>38</v>
      </c>
      <c r="L48">
        <v>10</v>
      </c>
      <c r="M48">
        <f t="shared" ref="M48" si="11">(H48+L48)</f>
        <v>48</v>
      </c>
      <c r="N48">
        <f t="shared" si="9"/>
        <v>0.1458966565349544</v>
      </c>
      <c r="O48">
        <f t="shared" si="7"/>
        <v>-1.924856739857481</v>
      </c>
      <c r="P48">
        <f t="shared" si="10"/>
        <v>0.28083016265397898</v>
      </c>
    </row>
    <row r="49" spans="1:16" x14ac:dyDescent="0.25">
      <c r="A49">
        <v>2</v>
      </c>
      <c r="B49" t="s">
        <v>27</v>
      </c>
      <c r="C49" t="s">
        <v>28</v>
      </c>
      <c r="D49" t="s">
        <v>81</v>
      </c>
      <c r="E49">
        <v>1</v>
      </c>
      <c r="F49">
        <v>2</v>
      </c>
      <c r="H49">
        <v>3</v>
      </c>
      <c r="M49">
        <v>3</v>
      </c>
      <c r="N49">
        <f t="shared" si="9"/>
        <v>9.11854103343465E-3</v>
      </c>
      <c r="O49">
        <f t="shared" si="7"/>
        <v>-4.6974454620972619</v>
      </c>
      <c r="P49">
        <f t="shared" si="10"/>
        <v>4.2833849198455273E-2</v>
      </c>
    </row>
    <row r="50" spans="1:16" x14ac:dyDescent="0.25">
      <c r="A50">
        <v>2</v>
      </c>
      <c r="B50" t="s">
        <v>27</v>
      </c>
      <c r="C50" t="s">
        <v>28</v>
      </c>
      <c r="D50" t="s">
        <v>91</v>
      </c>
      <c r="E50">
        <v>11</v>
      </c>
      <c r="F50">
        <v>7</v>
      </c>
      <c r="G50">
        <v>1</v>
      </c>
      <c r="H50">
        <f>SUM(E50:G50)</f>
        <v>19</v>
      </c>
      <c r="M50">
        <v>19</v>
      </c>
      <c r="N50">
        <f t="shared" si="9"/>
        <v>5.7750759878419454E-2</v>
      </c>
      <c r="O50">
        <f t="shared" si="7"/>
        <v>-2.8516187715989316</v>
      </c>
      <c r="P50">
        <f t="shared" si="10"/>
        <v>0.16468315094340336</v>
      </c>
    </row>
    <row r="51" spans="1:16" x14ac:dyDescent="0.25">
      <c r="A51">
        <v>2</v>
      </c>
      <c r="B51" t="s">
        <v>27</v>
      </c>
      <c r="C51" t="s">
        <v>29</v>
      </c>
      <c r="D51" t="s">
        <v>30</v>
      </c>
      <c r="E51">
        <v>4</v>
      </c>
      <c r="F51">
        <v>9</v>
      </c>
      <c r="H51">
        <v>13</v>
      </c>
      <c r="M51">
        <v>13</v>
      </c>
      <c r="N51">
        <f t="shared" si="9"/>
        <v>3.9513677811550151E-2</v>
      </c>
      <c r="O51">
        <f t="shared" si="7"/>
        <v>-3.2311083933038351</v>
      </c>
      <c r="P51">
        <f t="shared" si="10"/>
        <v>0.12767297602720321</v>
      </c>
    </row>
    <row r="52" spans="1:16" x14ac:dyDescent="0.25">
      <c r="A52">
        <v>2</v>
      </c>
      <c r="B52" t="s">
        <v>27</v>
      </c>
      <c r="C52" t="s">
        <v>31</v>
      </c>
      <c r="D52" t="s">
        <v>92</v>
      </c>
      <c r="E52">
        <v>2</v>
      </c>
      <c r="F52">
        <v>2</v>
      </c>
      <c r="G52">
        <v>1</v>
      </c>
      <c r="H52">
        <v>5</v>
      </c>
      <c r="M52">
        <v>5</v>
      </c>
      <c r="N52">
        <f t="shared" si="9"/>
        <v>1.5197568389057751E-2</v>
      </c>
      <c r="O52">
        <f t="shared" si="7"/>
        <v>-4.1866198383312714</v>
      </c>
      <c r="P52">
        <f t="shared" si="10"/>
        <v>6.3626441312025397E-2</v>
      </c>
    </row>
    <row r="53" spans="1:16" x14ac:dyDescent="0.25">
      <c r="A53">
        <v>2</v>
      </c>
      <c r="B53" t="s">
        <v>27</v>
      </c>
      <c r="C53" t="s">
        <v>31</v>
      </c>
      <c r="D53" t="s">
        <v>32</v>
      </c>
      <c r="H53">
        <v>2</v>
      </c>
      <c r="M53">
        <v>2</v>
      </c>
      <c r="N53">
        <f t="shared" si="9"/>
        <v>6.0790273556231003E-3</v>
      </c>
      <c r="O53">
        <f t="shared" si="7"/>
        <v>-5.1029105702054265</v>
      </c>
      <c r="P53">
        <f t="shared" si="10"/>
        <v>3.1020732949577062E-2</v>
      </c>
    </row>
    <row r="54" spans="1:16" x14ac:dyDescent="0.25">
      <c r="A54">
        <v>2</v>
      </c>
      <c r="B54" t="s">
        <v>33</v>
      </c>
      <c r="C54" t="s">
        <v>34</v>
      </c>
      <c r="D54" t="s">
        <v>35</v>
      </c>
      <c r="G54">
        <v>1</v>
      </c>
      <c r="H54">
        <v>3</v>
      </c>
      <c r="L54">
        <v>1</v>
      </c>
      <c r="M54">
        <v>4</v>
      </c>
      <c r="N54">
        <f t="shared" si="9"/>
        <v>1.2158054711246201E-2</v>
      </c>
      <c r="O54">
        <f t="shared" si="7"/>
        <v>-4.4097633896454811</v>
      </c>
      <c r="P54">
        <f t="shared" si="10"/>
        <v>5.3614144554960254E-2</v>
      </c>
    </row>
    <row r="55" spans="1:16" x14ac:dyDescent="0.25">
      <c r="A55">
        <v>2</v>
      </c>
      <c r="B55" t="s">
        <v>36</v>
      </c>
      <c r="C55" t="s">
        <v>104</v>
      </c>
      <c r="D55" t="s">
        <v>3</v>
      </c>
      <c r="H55">
        <v>9</v>
      </c>
      <c r="M55">
        <v>9</v>
      </c>
      <c r="N55">
        <f t="shared" si="9"/>
        <v>2.7355623100303952E-2</v>
      </c>
      <c r="O55">
        <f t="shared" si="7"/>
        <v>-3.5988331734291523</v>
      </c>
      <c r="P55">
        <f t="shared" si="10"/>
        <v>9.84483238931987E-2</v>
      </c>
    </row>
    <row r="56" spans="1:16" x14ac:dyDescent="0.25">
      <c r="A56">
        <v>2</v>
      </c>
      <c r="B56" t="s">
        <v>36</v>
      </c>
      <c r="C56" t="s">
        <v>105</v>
      </c>
      <c r="D56" t="s">
        <v>106</v>
      </c>
      <c r="G56">
        <v>3</v>
      </c>
      <c r="H56">
        <v>12</v>
      </c>
      <c r="M56">
        <v>12</v>
      </c>
      <c r="N56">
        <f t="shared" si="9"/>
        <v>3.64741641337386E-2</v>
      </c>
      <c r="O56">
        <f t="shared" si="7"/>
        <v>-3.3111511009773715</v>
      </c>
      <c r="P56">
        <f t="shared" si="10"/>
        <v>0.12077146872865792</v>
      </c>
    </row>
    <row r="57" spans="1:16" x14ac:dyDescent="0.25">
      <c r="A57">
        <v>2</v>
      </c>
      <c r="B57" t="s">
        <v>38</v>
      </c>
      <c r="C57" t="s">
        <v>39</v>
      </c>
      <c r="D57" t="s">
        <v>40</v>
      </c>
      <c r="G57">
        <v>1</v>
      </c>
      <c r="H57">
        <v>5</v>
      </c>
      <c r="M57">
        <v>5</v>
      </c>
      <c r="N57">
        <f t="shared" si="9"/>
        <v>1.5197568389057751E-2</v>
      </c>
      <c r="O57">
        <f t="shared" si="7"/>
        <v>-4.1866198383312714</v>
      </c>
      <c r="P57">
        <f t="shared" si="10"/>
        <v>6.3626441312025397E-2</v>
      </c>
    </row>
    <row r="58" spans="1:16" x14ac:dyDescent="0.25">
      <c r="A58">
        <v>2</v>
      </c>
      <c r="B58" t="s">
        <v>38</v>
      </c>
      <c r="C58" t="s">
        <v>41</v>
      </c>
      <c r="D58" t="s">
        <v>42</v>
      </c>
      <c r="G58">
        <v>2</v>
      </c>
      <c r="H58">
        <v>5</v>
      </c>
      <c r="M58">
        <v>5</v>
      </c>
      <c r="N58">
        <f t="shared" si="9"/>
        <v>1.5197568389057751E-2</v>
      </c>
      <c r="O58">
        <f t="shared" si="7"/>
        <v>-4.1866198383312714</v>
      </c>
      <c r="P58">
        <f t="shared" si="10"/>
        <v>6.3626441312025397E-2</v>
      </c>
    </row>
    <row r="59" spans="1:16" x14ac:dyDescent="0.25">
      <c r="A59">
        <v>2</v>
      </c>
      <c r="B59" t="s">
        <v>38</v>
      </c>
      <c r="C59" t="s">
        <v>43</v>
      </c>
      <c r="D59" t="s">
        <v>44</v>
      </c>
      <c r="G59">
        <v>3</v>
      </c>
      <c r="H59">
        <v>6</v>
      </c>
      <c r="M59">
        <v>6</v>
      </c>
      <c r="N59">
        <f t="shared" si="9"/>
        <v>1.82370820668693E-2</v>
      </c>
      <c r="O59">
        <f t="shared" si="7"/>
        <v>-4.0042982815373174</v>
      </c>
      <c r="P59">
        <f t="shared" si="10"/>
        <v>7.3026716380619763E-2</v>
      </c>
    </row>
    <row r="60" spans="1:16" x14ac:dyDescent="0.25">
      <c r="A60">
        <v>2</v>
      </c>
      <c r="B60" t="s">
        <v>38</v>
      </c>
      <c r="C60" t="s">
        <v>45</v>
      </c>
      <c r="D60" t="s">
        <v>46</v>
      </c>
      <c r="H60">
        <v>4</v>
      </c>
      <c r="M60">
        <v>4</v>
      </c>
      <c r="N60">
        <f t="shared" si="9"/>
        <v>1.2158054711246201E-2</v>
      </c>
      <c r="O60">
        <f t="shared" si="7"/>
        <v>-4.4097633896454811</v>
      </c>
      <c r="P60">
        <f t="shared" si="10"/>
        <v>5.3614144554960254E-2</v>
      </c>
    </row>
    <row r="61" spans="1:16" x14ac:dyDescent="0.25">
      <c r="A61">
        <v>2</v>
      </c>
      <c r="B61" t="s">
        <v>38</v>
      </c>
      <c r="C61" t="s">
        <v>43</v>
      </c>
      <c r="D61" t="s">
        <v>47</v>
      </c>
      <c r="G61">
        <v>5</v>
      </c>
      <c r="H61">
        <v>6</v>
      </c>
      <c r="M61">
        <v>6</v>
      </c>
      <c r="N61">
        <f t="shared" si="9"/>
        <v>1.82370820668693E-2</v>
      </c>
      <c r="O61">
        <f t="shared" si="7"/>
        <v>-4.0042982815373174</v>
      </c>
      <c r="P61">
        <f t="shared" si="10"/>
        <v>7.3026716380619763E-2</v>
      </c>
    </row>
    <row r="62" spans="1:16" x14ac:dyDescent="0.25">
      <c r="A62">
        <v>2</v>
      </c>
      <c r="B62" t="s">
        <v>38</v>
      </c>
      <c r="C62" t="s">
        <v>95</v>
      </c>
      <c r="D62" t="s">
        <v>96</v>
      </c>
      <c r="G62">
        <v>1</v>
      </c>
      <c r="H62">
        <v>3</v>
      </c>
      <c r="M62">
        <v>3</v>
      </c>
      <c r="N62">
        <f t="shared" si="9"/>
        <v>9.11854103343465E-3</v>
      </c>
      <c r="O62">
        <f t="shared" si="7"/>
        <v>-4.6974454620972619</v>
      </c>
      <c r="P62">
        <f t="shared" si="10"/>
        <v>4.2833849198455273E-2</v>
      </c>
    </row>
    <row r="63" spans="1:16" x14ac:dyDescent="0.25">
      <c r="A63">
        <v>2</v>
      </c>
      <c r="B63" t="s">
        <v>38</v>
      </c>
      <c r="C63" t="s">
        <v>97</v>
      </c>
      <c r="D63" t="s">
        <v>98</v>
      </c>
      <c r="H63">
        <v>5</v>
      </c>
      <c r="M63">
        <v>5</v>
      </c>
      <c r="N63">
        <f t="shared" si="9"/>
        <v>1.5197568389057751E-2</v>
      </c>
      <c r="O63">
        <f t="shared" si="7"/>
        <v>-4.1866198383312714</v>
      </c>
      <c r="P63">
        <f t="shared" si="10"/>
        <v>6.3626441312025397E-2</v>
      </c>
    </row>
    <row r="64" spans="1:16" x14ac:dyDescent="0.25">
      <c r="A64">
        <v>2</v>
      </c>
      <c r="B64" t="s">
        <v>48</v>
      </c>
      <c r="C64" t="s">
        <v>49</v>
      </c>
      <c r="D64" t="s">
        <v>50</v>
      </c>
      <c r="G64">
        <v>6</v>
      </c>
      <c r="H64">
        <v>6</v>
      </c>
      <c r="M64">
        <v>6</v>
      </c>
      <c r="N64">
        <f t="shared" si="9"/>
        <v>1.82370820668693E-2</v>
      </c>
      <c r="O64">
        <f t="shared" si="7"/>
        <v>-4.0042982815373174</v>
      </c>
      <c r="P64">
        <f t="shared" si="10"/>
        <v>7.3026716380619763E-2</v>
      </c>
    </row>
    <row r="65" spans="1:17" x14ac:dyDescent="0.25">
      <c r="A65">
        <v>2</v>
      </c>
      <c r="B65" t="s">
        <v>51</v>
      </c>
      <c r="C65" t="s">
        <v>77</v>
      </c>
      <c r="D65" t="s">
        <v>78</v>
      </c>
      <c r="H65">
        <v>2</v>
      </c>
      <c r="M65">
        <v>2</v>
      </c>
      <c r="N65">
        <f t="shared" si="9"/>
        <v>6.0790273556231003E-3</v>
      </c>
      <c r="O65">
        <f t="shared" si="7"/>
        <v>-5.1029105702054265</v>
      </c>
      <c r="P65">
        <f t="shared" si="10"/>
        <v>3.1020732949577062E-2</v>
      </c>
    </row>
    <row r="66" spans="1:17" x14ac:dyDescent="0.25">
      <c r="A66">
        <v>2</v>
      </c>
      <c r="B66" t="s">
        <v>51</v>
      </c>
      <c r="C66" t="s">
        <v>52</v>
      </c>
      <c r="D66" t="s">
        <v>53</v>
      </c>
      <c r="G66">
        <v>3</v>
      </c>
      <c r="H66">
        <v>15</v>
      </c>
      <c r="M66">
        <v>15</v>
      </c>
      <c r="N66">
        <f t="shared" si="9"/>
        <v>4.5592705167173252E-2</v>
      </c>
      <c r="O66">
        <f t="shared" si="7"/>
        <v>-3.0880075496631618</v>
      </c>
      <c r="P66">
        <f t="shared" si="10"/>
        <v>0.14079061776579765</v>
      </c>
    </row>
    <row r="67" spans="1:17" x14ac:dyDescent="0.25">
      <c r="A67">
        <v>2</v>
      </c>
      <c r="B67" t="s">
        <v>51</v>
      </c>
      <c r="C67" t="s">
        <v>79</v>
      </c>
      <c r="D67" t="s">
        <v>80</v>
      </c>
      <c r="G67">
        <v>3</v>
      </c>
      <c r="H67">
        <v>15</v>
      </c>
      <c r="M67">
        <v>15</v>
      </c>
      <c r="N67">
        <f t="shared" si="9"/>
        <v>4.5592705167173252E-2</v>
      </c>
      <c r="O67">
        <f t="shared" si="7"/>
        <v>-3.0880075496631618</v>
      </c>
      <c r="P67">
        <f t="shared" si="10"/>
        <v>0.14079061776579765</v>
      </c>
    </row>
    <row r="68" spans="1:17" x14ac:dyDescent="0.25">
      <c r="A68">
        <v>2</v>
      </c>
      <c r="B68" t="s">
        <v>54</v>
      </c>
      <c r="C68" t="s">
        <v>55</v>
      </c>
      <c r="D68" t="s">
        <v>56</v>
      </c>
      <c r="H68">
        <v>17</v>
      </c>
      <c r="M68">
        <v>17</v>
      </c>
      <c r="N68">
        <f t="shared" si="9"/>
        <v>5.1671732522796353E-2</v>
      </c>
      <c r="O68">
        <f t="shared" si="7"/>
        <v>-2.9628444067091557</v>
      </c>
      <c r="P68">
        <f t="shared" si="10"/>
        <v>0.15309530369013874</v>
      </c>
    </row>
    <row r="69" spans="1:17" x14ac:dyDescent="0.25">
      <c r="A69">
        <v>2</v>
      </c>
      <c r="B69" t="s">
        <v>101</v>
      </c>
      <c r="C69" t="s">
        <v>102</v>
      </c>
      <c r="D69" t="s">
        <v>103</v>
      </c>
      <c r="H69">
        <v>2</v>
      </c>
      <c r="M69">
        <v>2</v>
      </c>
      <c r="N69">
        <f t="shared" si="9"/>
        <v>6.0790273556231003E-3</v>
      </c>
      <c r="O69">
        <f t="shared" si="7"/>
        <v>-5.1029105702054265</v>
      </c>
      <c r="P69">
        <f t="shared" si="10"/>
        <v>3.1020732949577062E-2</v>
      </c>
    </row>
    <row r="70" spans="1:17" x14ac:dyDescent="0.25">
      <c r="A70">
        <v>2</v>
      </c>
      <c r="B70" t="s">
        <v>59</v>
      </c>
      <c r="C70" t="s">
        <v>60</v>
      </c>
      <c r="D70" t="s">
        <v>61</v>
      </c>
      <c r="G70">
        <v>2</v>
      </c>
      <c r="H70">
        <v>4</v>
      </c>
      <c r="M70">
        <v>4</v>
      </c>
      <c r="N70">
        <f t="shared" si="9"/>
        <v>1.2158054711246201E-2</v>
      </c>
      <c r="O70">
        <f t="shared" si="7"/>
        <v>-4.4097633896454811</v>
      </c>
      <c r="P70">
        <f t="shared" si="10"/>
        <v>5.3614144554960254E-2</v>
      </c>
    </row>
    <row r="71" spans="1:17" x14ac:dyDescent="0.25">
      <c r="A71">
        <v>2</v>
      </c>
      <c r="B71" t="s">
        <v>59</v>
      </c>
      <c r="C71" t="s">
        <v>99</v>
      </c>
      <c r="D71" t="s">
        <v>100</v>
      </c>
      <c r="H71">
        <v>3</v>
      </c>
      <c r="M71">
        <v>3</v>
      </c>
      <c r="N71">
        <f t="shared" si="9"/>
        <v>9.11854103343465E-3</v>
      </c>
      <c r="O71">
        <f t="shared" si="7"/>
        <v>-4.6974454620972619</v>
      </c>
      <c r="P71">
        <f t="shared" si="10"/>
        <v>4.2833849198455273E-2</v>
      </c>
    </row>
    <row r="72" spans="1:17" x14ac:dyDescent="0.25">
      <c r="A72">
        <v>2</v>
      </c>
      <c r="B72" t="s">
        <v>107</v>
      </c>
      <c r="C72" t="s">
        <v>108</v>
      </c>
      <c r="D72" t="s">
        <v>109</v>
      </c>
      <c r="H72">
        <v>3</v>
      </c>
      <c r="M72">
        <v>3</v>
      </c>
      <c r="N72">
        <f t="shared" si="9"/>
        <v>9.11854103343465E-3</v>
      </c>
      <c r="O72">
        <f t="shared" si="7"/>
        <v>-4.6974454620972619</v>
      </c>
      <c r="P72">
        <f t="shared" si="10"/>
        <v>4.2833849198455273E-2</v>
      </c>
    </row>
    <row r="73" spans="1:17" x14ac:dyDescent="0.25">
      <c r="A73">
        <v>2</v>
      </c>
      <c r="B73" t="s">
        <v>110</v>
      </c>
      <c r="C73" t="s">
        <v>111</v>
      </c>
      <c r="D73" t="s">
        <v>112</v>
      </c>
      <c r="H73">
        <v>1</v>
      </c>
      <c r="M73">
        <v>1</v>
      </c>
      <c r="N73">
        <f t="shared" si="9"/>
        <v>3.0395136778115501E-3</v>
      </c>
      <c r="O73">
        <f t="shared" si="7"/>
        <v>-5.7960577507653719</v>
      </c>
      <c r="P73">
        <f t="shared" si="10"/>
        <v>1.7617196810836996E-2</v>
      </c>
    </row>
    <row r="74" spans="1:17" x14ac:dyDescent="0.25">
      <c r="A74">
        <v>2</v>
      </c>
      <c r="B74" t="s">
        <v>70</v>
      </c>
      <c r="C74" t="s">
        <v>71</v>
      </c>
      <c r="D74" t="s">
        <v>72</v>
      </c>
      <c r="H74">
        <v>1</v>
      </c>
      <c r="M74">
        <v>1</v>
      </c>
      <c r="N74">
        <f t="shared" si="9"/>
        <v>3.0395136778115501E-3</v>
      </c>
      <c r="O74">
        <f t="shared" si="7"/>
        <v>-5.7960577507653719</v>
      </c>
      <c r="P74">
        <f t="shared" si="10"/>
        <v>1.7617196810836996E-2</v>
      </c>
    </row>
    <row r="76" spans="1:17" x14ac:dyDescent="0.25">
      <c r="A76">
        <v>2</v>
      </c>
      <c r="B76" t="s">
        <v>83</v>
      </c>
      <c r="C76">
        <v>36</v>
      </c>
      <c r="L76" t="s">
        <v>113</v>
      </c>
      <c r="M76">
        <f>SUM(M38:M74)</f>
        <v>329</v>
      </c>
      <c r="P76">
        <f t="shared" ref="P76" si="12">SUM(P38:P74)</f>
        <v>3.1870178318849156</v>
      </c>
      <c r="Q76" t="s">
        <v>76</v>
      </c>
    </row>
    <row r="77" spans="1:17" x14ac:dyDescent="0.25">
      <c r="A77">
        <v>2</v>
      </c>
      <c r="B77" t="s">
        <v>117</v>
      </c>
      <c r="C77" t="s">
        <v>121</v>
      </c>
      <c r="P77">
        <f>-36*(1/36)*LN(1/36)</f>
        <v>3.5835189384561099</v>
      </c>
      <c r="Q77" t="s">
        <v>114</v>
      </c>
    </row>
    <row r="78" spans="1:17" x14ac:dyDescent="0.25">
      <c r="A78">
        <v>2</v>
      </c>
      <c r="B78" t="s">
        <v>119</v>
      </c>
      <c r="C78" s="1" t="s">
        <v>122</v>
      </c>
      <c r="P78">
        <f>P76/P77</f>
        <v>0.88935425949164393</v>
      </c>
      <c r="Q78" t="s">
        <v>116</v>
      </c>
    </row>
    <row r="79" spans="1:17" x14ac:dyDescent="0.25">
      <c r="A79">
        <v>2</v>
      </c>
      <c r="B79" t="s">
        <v>123</v>
      </c>
      <c r="C7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Wayne</cp:lastModifiedBy>
  <dcterms:created xsi:type="dcterms:W3CDTF">2016-12-27T18:21:39Z</dcterms:created>
  <dcterms:modified xsi:type="dcterms:W3CDTF">2016-12-28T06:13:45Z</dcterms:modified>
</cp:coreProperties>
</file>