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activeTab="0"/>
  </bookViews>
  <sheets>
    <sheet name="PV System Sizer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<sst xmlns="http://schemas.openxmlformats.org/spreadsheetml/2006/main" count="52" uniqueCount="44">
  <si>
    <t>Load Analysis</t>
  </si>
  <si>
    <t>AC Loads</t>
  </si>
  <si>
    <t>Device Watts</t>
  </si>
  <si>
    <t>Hours of daily use</t>
  </si>
  <si>
    <t>Days of use per week</t>
  </si>
  <si>
    <t>Average watt-hour per day</t>
  </si>
  <si>
    <t>Total AC watt-hrs/ day:</t>
  </si>
  <si>
    <t>AC to DC watt-hrs/day:</t>
  </si>
  <si>
    <t>DC Loads</t>
  </si>
  <si>
    <t>DC Device</t>
  </si>
  <si>
    <t>AC Device</t>
  </si>
  <si>
    <t>Total DC watt-hours/ day</t>
  </si>
  <si>
    <t>Array Sizing</t>
  </si>
  <si>
    <t>System Nominal Voltage (12, 24, 48)</t>
  </si>
  <si>
    <t>Total DC amp-hours/ day</t>
  </si>
  <si>
    <t>Total daily amp-hour requirement</t>
  </si>
  <si>
    <t>(corrected for battery/ wiring losses, safety factor)</t>
  </si>
  <si>
    <t>Estimated insolation</t>
  </si>
  <si>
    <t>Total PV array currrent (amps)</t>
  </si>
  <si>
    <t>Number modules required in series</t>
  </si>
  <si>
    <t>Total modules required</t>
  </si>
  <si>
    <t>xxxxxxxx</t>
  </si>
  <si>
    <t>Battery Sizing</t>
  </si>
  <si>
    <t>Fraction of useable battery capacity (50%-80%)</t>
  </si>
  <si>
    <t>Minimum battery capacity (in amp-hours)</t>
  </si>
  <si>
    <t>Selected PV module rated power (amps)</t>
  </si>
  <si>
    <t>Selected battery amp-hour capacity</t>
  </si>
  <si>
    <t>Selected battery voltage (usually 6 or 12)</t>
  </si>
  <si>
    <t>Number of batteries required in series</t>
  </si>
  <si>
    <t>Total number of batteries required</t>
  </si>
  <si>
    <t>Reserve time desired (days)</t>
  </si>
  <si>
    <t>Selected PV module nominal voltage</t>
  </si>
  <si>
    <t>Number of Series Strings required in parrallel</t>
  </si>
  <si>
    <t>Number of series strings required in parrallel</t>
  </si>
  <si>
    <t>PV System Sizing Program for 36 or 72 cell modules with PWM Controller</t>
  </si>
  <si>
    <t>(divide by inverter efficiency of 90% or .90)</t>
  </si>
  <si>
    <t>LED Lighting (6 Lights)</t>
  </si>
  <si>
    <t>SunFrost Refridge</t>
  </si>
  <si>
    <t>Water Pumping</t>
  </si>
  <si>
    <t>Satellite TV</t>
  </si>
  <si>
    <t>Telephone</t>
  </si>
  <si>
    <t>Espresso Maker</t>
  </si>
  <si>
    <t>Computer</t>
  </si>
  <si>
    <t>(hours of full sun per day or KWH/m2/day)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</si>
</sst>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medium"/>
      <right style="thick"/>
      <top style="medium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vertical="top" wrapText="1"/>
    </xf>
    <xf numFmtId="0" fontId="0" fillId="0" borderId="19" xfId="0" applyFill="1" applyBorder="1" applyAlignment="1">
      <alignment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1" fontId="0" fillId="0" borderId="26" xfId="0" applyNumberFormat="1" applyBorder="1" applyAlignment="1" applyProtection="1">
      <alignment/>
      <protection locked="0"/>
    </xf>
    <xf numFmtId="1" fontId="0" fillId="0" borderId="12" xfId="0" applyNumberFormat="1" applyBorder="1" applyAlignment="1" applyProtection="1">
      <alignment/>
      <protection locked="0"/>
    </xf>
    <xf numFmtId="1" fontId="0" fillId="0" borderId="26" xfId="0" applyNumberFormat="1" applyBorder="1" applyAlignment="1">
      <alignment/>
    </xf>
    <xf numFmtId="1" fontId="0" fillId="0" borderId="0" xfId="0" applyNumberFormat="1" applyAlignment="1">
      <alignment/>
    </xf>
    <xf numFmtId="9" fontId="0" fillId="0" borderId="26" xfId="0" applyNumberFormat="1" applyBorder="1" applyAlignment="1" applyProtection="1">
      <alignment/>
      <protection locked="0"/>
    </xf>
    <xf numFmtId="1" fontId="0" fillId="0" borderId="12" xfId="0" applyNumberFormat="1" applyBorder="1" applyAlignment="1">
      <alignment/>
    </xf>
    <xf numFmtId="1" fontId="0" fillId="0" borderId="27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28" xfId="0" applyNumberFormat="1" applyBorder="1" applyAlignment="1">
      <alignment vertical="center"/>
    </xf>
    <xf numFmtId="1" fontId="0" fillId="0" borderId="28" xfId="0" applyNumberFormat="1" applyBorder="1" applyAlignment="1">
      <alignment/>
    </xf>
    <xf numFmtId="1" fontId="0" fillId="0" borderId="29" xfId="0" applyNumberFormat="1" applyBorder="1" applyAlignment="1">
      <alignment/>
    </xf>
    <xf numFmtId="1" fontId="0" fillId="0" borderId="0" xfId="0" applyNumberFormat="1" applyAlignment="1" applyProtection="1">
      <alignment/>
      <protection locked="0"/>
    </xf>
    <xf numFmtId="164" fontId="0" fillId="0" borderId="23" xfId="0" applyNumberFormat="1" applyBorder="1" applyAlignment="1" applyProtection="1">
      <alignment/>
      <protection locked="0"/>
    </xf>
    <xf numFmtId="2" fontId="0" fillId="0" borderId="26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19" xfId="0" applyFont="1" applyFill="1" applyBorder="1" applyAlignment="1">
      <alignment/>
    </xf>
    <xf numFmtId="0" fontId="3" fillId="0" borderId="16" xfId="0" applyFont="1" applyBorder="1" applyAlignment="1">
      <alignment/>
    </xf>
    <xf numFmtId="1" fontId="3" fillId="0" borderId="26" xfId="0" applyNumberFormat="1" applyFont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1" xfId="0" applyFont="1" applyBorder="1" applyAlignment="1">
      <alignment/>
    </xf>
    <xf numFmtId="1" fontId="3" fillId="0" borderId="32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30" xfId="0" applyFont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34" xfId="0" applyFont="1" applyBorder="1" applyAlignment="1">
      <alignment/>
    </xf>
    <xf numFmtId="1" fontId="5" fillId="0" borderId="32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 applyProtection="1">
      <alignment/>
      <protection locked="0"/>
    </xf>
    <xf numFmtId="0" fontId="0" fillId="0" borderId="2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9"/>
  <sheetViews>
    <sheetView tabSelected="1" zoomScalePageLayoutView="0" workbookViewId="0" topLeftCell="A1">
      <selection activeCell="F28" sqref="F28"/>
    </sheetView>
  </sheetViews>
  <sheetFormatPr defaultColWidth="9.140625" defaultRowHeight="12.75"/>
  <cols>
    <col min="2" max="2" width="24.7109375" style="0" customWidth="1"/>
  </cols>
  <sheetData>
    <row r="1" ht="18">
      <c r="D1" s="1" t="s">
        <v>34</v>
      </c>
    </row>
    <row r="3" ht="12.75">
      <c r="B3" s="2" t="s">
        <v>0</v>
      </c>
    </row>
    <row r="4" ht="13.5" thickBot="1">
      <c r="B4" t="s">
        <v>1</v>
      </c>
    </row>
    <row r="5" spans="2:7" ht="39.75" thickBot="1" thickTop="1">
      <c r="B5" s="4" t="s">
        <v>10</v>
      </c>
      <c r="C5" s="5" t="s">
        <v>2</v>
      </c>
      <c r="D5" s="5" t="s">
        <v>3</v>
      </c>
      <c r="E5" s="5" t="s">
        <v>4</v>
      </c>
      <c r="F5" s="6" t="s">
        <v>5</v>
      </c>
      <c r="G5" s="3"/>
    </row>
    <row r="6" spans="2:6" ht="13.5" thickBot="1">
      <c r="B6" s="51" t="s">
        <v>36</v>
      </c>
      <c r="C6" s="19">
        <v>54</v>
      </c>
      <c r="D6" s="19">
        <v>4</v>
      </c>
      <c r="E6" s="19">
        <v>7</v>
      </c>
      <c r="F6" s="24">
        <f>(C6*D6*E6)/7</f>
        <v>216</v>
      </c>
    </row>
    <row r="7" spans="2:6" ht="13.5" thickBot="1">
      <c r="B7" s="51" t="s">
        <v>37</v>
      </c>
      <c r="C7" s="19">
        <v>48</v>
      </c>
      <c r="D7" s="19">
        <v>8</v>
      </c>
      <c r="E7" s="19">
        <v>7</v>
      </c>
      <c r="F7" s="24">
        <f aca="true" t="shared" si="0" ref="F7:F12">(C7*D7*E7)/7</f>
        <v>384</v>
      </c>
    </row>
    <row r="8" spans="2:6" ht="13.5" thickBot="1">
      <c r="B8" s="51" t="s">
        <v>38</v>
      </c>
      <c r="C8" s="19">
        <v>50</v>
      </c>
      <c r="D8" s="19">
        <v>6</v>
      </c>
      <c r="E8" s="19">
        <v>7</v>
      </c>
      <c r="F8" s="24">
        <f t="shared" si="0"/>
        <v>300</v>
      </c>
    </row>
    <row r="9" spans="2:6" ht="13.5" thickBot="1">
      <c r="B9" s="51" t="s">
        <v>39</v>
      </c>
      <c r="C9" s="19">
        <v>60</v>
      </c>
      <c r="D9" s="19">
        <v>5</v>
      </c>
      <c r="E9" s="19">
        <v>7</v>
      </c>
      <c r="F9" s="24">
        <f t="shared" si="0"/>
        <v>300</v>
      </c>
    </row>
    <row r="10" spans="2:6" ht="13.5" thickBot="1">
      <c r="B10" s="51" t="s">
        <v>40</v>
      </c>
      <c r="C10" s="19">
        <v>6</v>
      </c>
      <c r="D10" s="19">
        <v>24</v>
      </c>
      <c r="E10" s="19">
        <v>7</v>
      </c>
      <c r="F10" s="24">
        <f t="shared" si="0"/>
        <v>144</v>
      </c>
    </row>
    <row r="11" spans="2:6" ht="13.5" thickBot="1">
      <c r="B11" s="51" t="s">
        <v>41</v>
      </c>
      <c r="C11" s="19">
        <v>1350</v>
      </c>
      <c r="D11" s="19">
        <v>0.1</v>
      </c>
      <c r="E11" s="19">
        <v>7</v>
      </c>
      <c r="F11" s="24">
        <f t="shared" si="0"/>
        <v>135</v>
      </c>
    </row>
    <row r="12" spans="2:6" ht="13.5" thickBot="1">
      <c r="B12" s="51" t="s">
        <v>42</v>
      </c>
      <c r="C12" s="19">
        <v>45</v>
      </c>
      <c r="D12" s="19">
        <v>6</v>
      </c>
      <c r="E12" s="19">
        <v>7</v>
      </c>
      <c r="F12" s="24">
        <f t="shared" si="0"/>
        <v>270</v>
      </c>
    </row>
    <row r="13" spans="2:6" ht="13.5" thickBot="1">
      <c r="B13" s="51"/>
      <c r="C13" s="19"/>
      <c r="D13" s="19"/>
      <c r="E13" s="19"/>
      <c r="F13" s="24"/>
    </row>
    <row r="14" spans="2:6" ht="13.5" thickBot="1">
      <c r="B14" s="51"/>
      <c r="C14" s="19"/>
      <c r="D14" s="19"/>
      <c r="E14" s="19"/>
      <c r="F14" s="24"/>
    </row>
    <row r="15" spans="2:6" ht="13.5" thickBot="1">
      <c r="B15" s="18"/>
      <c r="C15" s="19"/>
      <c r="D15" s="19"/>
      <c r="E15" s="19"/>
      <c r="F15" s="24">
        <f aca="true" t="shared" si="1" ref="F15:F26">(C15*D15*E15)/7</f>
        <v>0</v>
      </c>
    </row>
    <row r="16" spans="2:6" ht="13.5" thickBot="1">
      <c r="B16" s="18"/>
      <c r="C16" s="19"/>
      <c r="D16" s="19"/>
      <c r="E16" s="19"/>
      <c r="F16" s="24">
        <f t="shared" si="1"/>
        <v>0</v>
      </c>
    </row>
    <row r="17" spans="2:6" ht="13.5" thickBot="1">
      <c r="B17" s="18"/>
      <c r="C17" s="19"/>
      <c r="D17" s="19"/>
      <c r="E17" s="19"/>
      <c r="F17" s="24">
        <f t="shared" si="1"/>
        <v>0</v>
      </c>
    </row>
    <row r="18" spans="2:6" ht="13.5" thickBot="1">
      <c r="B18" s="18"/>
      <c r="C18" s="19"/>
      <c r="D18" s="19"/>
      <c r="E18" s="19"/>
      <c r="F18" s="24">
        <f t="shared" si="1"/>
        <v>0</v>
      </c>
    </row>
    <row r="19" spans="2:6" ht="13.5" thickBot="1">
      <c r="B19" s="18"/>
      <c r="C19" s="19"/>
      <c r="D19" s="19"/>
      <c r="E19" s="19"/>
      <c r="F19" s="24">
        <f t="shared" si="1"/>
        <v>0</v>
      </c>
    </row>
    <row r="20" spans="2:6" ht="13.5" thickBot="1">
      <c r="B20" s="18"/>
      <c r="C20" s="19"/>
      <c r="D20" s="19"/>
      <c r="E20" s="19"/>
      <c r="F20" s="24">
        <f t="shared" si="1"/>
        <v>0</v>
      </c>
    </row>
    <row r="21" spans="2:6" ht="13.5" thickBot="1">
      <c r="B21" s="18"/>
      <c r="C21" s="19"/>
      <c r="D21" s="19"/>
      <c r="E21" s="19"/>
      <c r="F21" s="24">
        <f t="shared" si="1"/>
        <v>0</v>
      </c>
    </row>
    <row r="22" spans="2:6" ht="13.5" thickBot="1">
      <c r="B22" s="18"/>
      <c r="C22" s="19"/>
      <c r="D22" s="19"/>
      <c r="E22" s="19"/>
      <c r="F22" s="24">
        <f t="shared" si="1"/>
        <v>0</v>
      </c>
    </row>
    <row r="23" spans="2:6" ht="13.5" thickBot="1">
      <c r="B23" s="18"/>
      <c r="C23" s="19"/>
      <c r="D23" s="19"/>
      <c r="E23" s="19"/>
      <c r="F23" s="24">
        <f t="shared" si="1"/>
        <v>0</v>
      </c>
    </row>
    <row r="24" spans="2:6" ht="13.5" thickBot="1">
      <c r="B24" s="18"/>
      <c r="C24" s="19"/>
      <c r="D24" s="19"/>
      <c r="E24" s="19"/>
      <c r="F24" s="24">
        <f t="shared" si="1"/>
        <v>0</v>
      </c>
    </row>
    <row r="25" spans="2:6" ht="13.5" thickBot="1">
      <c r="B25" s="18"/>
      <c r="C25" s="19"/>
      <c r="D25" s="19"/>
      <c r="E25" s="19"/>
      <c r="F25" s="24">
        <f t="shared" si="1"/>
        <v>0</v>
      </c>
    </row>
    <row r="26" spans="2:6" ht="13.5" thickBot="1">
      <c r="B26" s="20"/>
      <c r="C26" s="21"/>
      <c r="D26" s="21"/>
      <c r="E26" s="21"/>
      <c r="F26" s="24">
        <f t="shared" si="1"/>
        <v>0</v>
      </c>
    </row>
    <row r="27" spans="3:6" ht="14.25" thickBot="1" thickTop="1">
      <c r="C27" t="s">
        <v>6</v>
      </c>
      <c r="F27" s="32">
        <f>SUM(F6:F26)</f>
        <v>1749</v>
      </c>
    </row>
    <row r="28" spans="3:6" ht="14.25" thickBot="1" thickTop="1">
      <c r="C28" t="s">
        <v>7</v>
      </c>
      <c r="F28" s="32">
        <f>F27/0.9</f>
        <v>1943.3333333333333</v>
      </c>
    </row>
    <row r="29" ht="13.5" thickTop="1">
      <c r="C29" s="50" t="s">
        <v>35</v>
      </c>
    </row>
    <row r="30" ht="13.5" thickBot="1">
      <c r="B30" t="s">
        <v>8</v>
      </c>
    </row>
    <row r="31" spans="2:6" ht="39.75" thickBot="1" thickTop="1">
      <c r="B31" s="4" t="s">
        <v>9</v>
      </c>
      <c r="C31" s="5" t="s">
        <v>2</v>
      </c>
      <c r="D31" s="5" t="s">
        <v>3</v>
      </c>
      <c r="E31" s="5" t="s">
        <v>4</v>
      </c>
      <c r="F31" s="6" t="s">
        <v>5</v>
      </c>
    </row>
    <row r="32" spans="2:6" ht="13.5" thickBot="1">
      <c r="B32" s="18"/>
      <c r="C32" s="19"/>
      <c r="D32" s="19"/>
      <c r="E32" s="19"/>
      <c r="F32" s="24">
        <f>(C32*D32*E32)/7</f>
        <v>0</v>
      </c>
    </row>
    <row r="33" spans="2:6" ht="13.5" thickBot="1">
      <c r="B33" s="18"/>
      <c r="C33" s="19"/>
      <c r="D33" s="19"/>
      <c r="E33" s="19"/>
      <c r="F33" s="24">
        <f aca="true" t="shared" si="2" ref="F33:F38">(C33*D33*E33)/7</f>
        <v>0</v>
      </c>
    </row>
    <row r="34" spans="2:6" ht="13.5" thickBot="1">
      <c r="B34" s="18"/>
      <c r="C34" s="19"/>
      <c r="D34" s="19"/>
      <c r="E34" s="19"/>
      <c r="F34" s="24">
        <f t="shared" si="2"/>
        <v>0</v>
      </c>
    </row>
    <row r="35" spans="2:6" ht="13.5" thickBot="1">
      <c r="B35" s="18"/>
      <c r="C35" s="19"/>
      <c r="D35" s="19"/>
      <c r="E35" s="19"/>
      <c r="F35" s="24">
        <f t="shared" si="2"/>
        <v>0</v>
      </c>
    </row>
    <row r="36" spans="2:6" ht="13.5" thickBot="1">
      <c r="B36" s="18"/>
      <c r="C36" s="19"/>
      <c r="D36" s="19"/>
      <c r="E36" s="19"/>
      <c r="F36" s="24">
        <f t="shared" si="2"/>
        <v>0</v>
      </c>
    </row>
    <row r="37" spans="2:6" ht="13.5" thickBot="1">
      <c r="B37" s="18"/>
      <c r="C37" s="19"/>
      <c r="D37" s="19"/>
      <c r="E37" s="19"/>
      <c r="F37" s="24">
        <f t="shared" si="2"/>
        <v>0</v>
      </c>
    </row>
    <row r="38" spans="2:6" ht="13.5" thickBot="1">
      <c r="B38" s="20"/>
      <c r="C38" s="21"/>
      <c r="D38" s="21"/>
      <c r="E38" s="21"/>
      <c r="F38" s="24">
        <f t="shared" si="2"/>
        <v>0</v>
      </c>
    </row>
    <row r="39" spans="3:6" ht="14.25" thickBot="1" thickTop="1">
      <c r="C39" t="s">
        <v>11</v>
      </c>
      <c r="F39" s="32">
        <f>SUM(F32:F38)</f>
        <v>0</v>
      </c>
    </row>
    <row r="40" ht="13.5" thickTop="1"/>
    <row r="41" ht="13.5" thickBot="1">
      <c r="B41" s="2" t="s">
        <v>12</v>
      </c>
    </row>
    <row r="42" spans="2:5" ht="14.25" thickBot="1" thickTop="1">
      <c r="B42" s="12" t="s">
        <v>11</v>
      </c>
      <c r="C42" s="13"/>
      <c r="D42" s="13"/>
      <c r="E42" s="27">
        <f>F28+F39</f>
        <v>1943.3333333333333</v>
      </c>
    </row>
    <row r="43" spans="2:5" ht="13.5" thickBot="1">
      <c r="B43" s="14" t="s">
        <v>13</v>
      </c>
      <c r="C43" s="11"/>
      <c r="D43" s="11"/>
      <c r="E43" s="22">
        <v>24</v>
      </c>
    </row>
    <row r="44" spans="2:5" ht="13.5" thickBot="1">
      <c r="B44" s="15" t="s">
        <v>14</v>
      </c>
      <c r="C44" s="9"/>
      <c r="D44" s="9"/>
      <c r="E44" s="28">
        <f>E42/E43</f>
        <v>80.97222222222221</v>
      </c>
    </row>
    <row r="45" spans="2:5" ht="13.5" thickBot="1">
      <c r="B45" s="15" t="s">
        <v>15</v>
      </c>
      <c r="C45" s="9"/>
      <c r="D45" s="9"/>
      <c r="E45" s="29">
        <f>E44*1.2</f>
        <v>97.16666666666666</v>
      </c>
    </row>
    <row r="46" spans="2:5" ht="26.25" thickBot="1">
      <c r="B46" s="16" t="s">
        <v>16</v>
      </c>
      <c r="C46" s="10"/>
      <c r="D46" s="10"/>
      <c r="E46" s="30" t="s">
        <v>21</v>
      </c>
    </row>
    <row r="47" spans="2:7" ht="13.5" thickBot="1">
      <c r="B47" s="7" t="s">
        <v>17</v>
      </c>
      <c r="C47" s="8"/>
      <c r="D47" s="8"/>
      <c r="E47" s="34">
        <v>4.5</v>
      </c>
      <c r="G47" s="50"/>
    </row>
    <row r="48" spans="2:5" ht="13.5" thickBot="1">
      <c r="B48" s="52" t="s">
        <v>43</v>
      </c>
      <c r="C48" s="10"/>
      <c r="D48" s="10"/>
      <c r="E48" s="31" t="s">
        <v>21</v>
      </c>
    </row>
    <row r="49" spans="2:5" ht="13.5" thickBot="1">
      <c r="B49" s="17" t="s">
        <v>18</v>
      </c>
      <c r="C49" s="11"/>
      <c r="D49" s="11"/>
      <c r="E49" s="24">
        <f>E45/E47</f>
        <v>21.59259259259259</v>
      </c>
    </row>
    <row r="50" spans="2:5" ht="13.5" thickBot="1">
      <c r="B50" s="49" t="s">
        <v>31</v>
      </c>
      <c r="C50" s="11"/>
      <c r="D50" s="11"/>
      <c r="E50" s="22">
        <v>12</v>
      </c>
    </row>
    <row r="51" spans="2:5" ht="13.5" thickBot="1">
      <c r="B51" s="17" t="s">
        <v>25</v>
      </c>
      <c r="C51" s="11"/>
      <c r="D51" s="11"/>
      <c r="E51" s="35">
        <v>5.03</v>
      </c>
    </row>
    <row r="52" spans="2:5" ht="13.5" thickBot="1">
      <c r="B52" s="37" t="s">
        <v>32</v>
      </c>
      <c r="C52" s="38"/>
      <c r="D52" s="38"/>
      <c r="E52" s="39">
        <f>INT((E49/E51)+1)</f>
        <v>5</v>
      </c>
    </row>
    <row r="53" spans="2:5" ht="13.5" thickBot="1">
      <c r="B53" s="37" t="s">
        <v>19</v>
      </c>
      <c r="C53" s="38"/>
      <c r="D53" s="38"/>
      <c r="E53" s="39">
        <f>E43/E50</f>
        <v>2</v>
      </c>
    </row>
    <row r="54" spans="2:5" ht="13.5" thickBot="1">
      <c r="B54" s="40" t="s">
        <v>20</v>
      </c>
      <c r="C54" s="41"/>
      <c r="D54" s="41"/>
      <c r="E54" s="42">
        <f>$E$52*$E$53</f>
        <v>10</v>
      </c>
    </row>
    <row r="55" ht="13.5" thickTop="1"/>
    <row r="56" ht="13.5" thickBot="1">
      <c r="B56" s="2" t="s">
        <v>22</v>
      </c>
    </row>
    <row r="57" spans="2:5" ht="14.25" thickBot="1" thickTop="1">
      <c r="B57" s="12" t="s">
        <v>30</v>
      </c>
      <c r="C57" s="13"/>
      <c r="D57" s="13"/>
      <c r="E57" s="23">
        <v>5</v>
      </c>
    </row>
    <row r="58" spans="2:5" ht="13.5" thickBot="1">
      <c r="B58" s="14" t="s">
        <v>23</v>
      </c>
      <c r="C58" s="11"/>
      <c r="D58" s="11"/>
      <c r="E58" s="26">
        <v>0.75</v>
      </c>
    </row>
    <row r="59" spans="2:5" ht="13.5" thickBot="1">
      <c r="B59" s="14" t="s">
        <v>24</v>
      </c>
      <c r="C59" s="11"/>
      <c r="D59" s="11"/>
      <c r="E59" s="24">
        <f>E45*E57/E58</f>
        <v>647.7777777777777</v>
      </c>
    </row>
    <row r="60" spans="2:5" ht="13.5" thickBot="1">
      <c r="B60" s="14" t="s">
        <v>26</v>
      </c>
      <c r="C60" s="11"/>
      <c r="D60" s="11"/>
      <c r="E60" s="22">
        <v>225</v>
      </c>
    </row>
    <row r="61" spans="2:5" ht="13.5" thickBot="1">
      <c r="B61" s="43" t="s">
        <v>33</v>
      </c>
      <c r="C61" s="38"/>
      <c r="D61" s="38"/>
      <c r="E61" s="39">
        <f>INT((E59/E60)+1)</f>
        <v>3</v>
      </c>
    </row>
    <row r="62" spans="2:5" ht="13.5" thickBot="1">
      <c r="B62" s="14" t="s">
        <v>27</v>
      </c>
      <c r="C62" s="11"/>
      <c r="D62" s="11"/>
      <c r="E62" s="22">
        <v>6</v>
      </c>
    </row>
    <row r="63" spans="2:5" ht="13.5" thickBot="1">
      <c r="B63" s="43" t="s">
        <v>28</v>
      </c>
      <c r="C63" s="38"/>
      <c r="D63" s="38"/>
      <c r="E63" s="39">
        <f>E43/E62</f>
        <v>4</v>
      </c>
    </row>
    <row r="64" spans="2:5" ht="13.5" thickBot="1">
      <c r="B64" s="44" t="s">
        <v>29</v>
      </c>
      <c r="C64" s="41"/>
      <c r="D64" s="41"/>
      <c r="E64" s="42">
        <f>$E$61*$E$63</f>
        <v>12</v>
      </c>
    </row>
    <row r="65" ht="13.5" thickTop="1">
      <c r="E65" s="25"/>
    </row>
    <row r="66" ht="13.5" thickBot="1">
      <c r="E66" s="33"/>
    </row>
    <row r="67" spans="2:5" ht="17.25" thickBot="1" thickTop="1">
      <c r="B67" s="45" t="s">
        <v>20</v>
      </c>
      <c r="C67" s="46"/>
      <c r="D67" s="46"/>
      <c r="E67" s="47">
        <f>$E$52*$E$53</f>
        <v>10</v>
      </c>
    </row>
    <row r="68" spans="2:5" ht="17.25" thickBot="1" thickTop="1">
      <c r="B68" s="48" t="s">
        <v>29</v>
      </c>
      <c r="C68" s="46"/>
      <c r="D68" s="46"/>
      <c r="E68" s="47">
        <f>$E$61*$E$63</f>
        <v>12</v>
      </c>
    </row>
    <row r="69" ht="13.5" thickTop="1">
      <c r="E69" s="36"/>
    </row>
  </sheetData>
  <sheetProtection sheet="1"/>
  <printOptions/>
  <pageMargins left="0.75" right="0.75" top="1" bottom="1" header="0.5" footer="0.5"/>
  <pageSetup fitToHeight="1" fitToWidth="1" horizontalDpi="360" verticalDpi="360" orientation="portrait" scale="66" r:id="rId1"/>
  <headerFooter alignWithMargins="0">
    <oddHeader>&amp;C&amp;"Courier New,Regular"&amp;12System Sizing Program Sample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Travis Thompson</dc:creator>
  <cp:keywords/>
  <dc:description/>
  <cp:lastModifiedBy>Scanlin, Dennis M.</cp:lastModifiedBy>
  <cp:lastPrinted>2000-05-05T17:58:55Z</cp:lastPrinted>
  <dcterms:created xsi:type="dcterms:W3CDTF">2000-03-17T03:49:06Z</dcterms:created>
  <dcterms:modified xsi:type="dcterms:W3CDTF">2015-06-07T11:46:39Z</dcterms:modified>
  <cp:category/>
  <cp:version/>
  <cp:contentType/>
  <cp:contentStatus/>
</cp:coreProperties>
</file>