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inca data" sheetId="1" r:id="rId1"/>
    <sheet name="Pipe Losses" sheetId="2" r:id="rId2"/>
    <sheet name="vdi" sheetId="3" r:id="rId3"/>
  </sheets>
  <definedNames>
    <definedName name="tables" localSheetId="1">'Pipe Losses'!$R$6</definedName>
  </definedNames>
  <calcPr fullCalcOnLoad="1" refMode="R1C1"/>
</workbook>
</file>

<file path=xl/sharedStrings.xml><?xml version="1.0" encoding="utf-8"?>
<sst xmlns="http://schemas.openxmlformats.org/spreadsheetml/2006/main" count="61" uniqueCount="47">
  <si>
    <t>pipe length</t>
  </si>
  <si>
    <t>static pressure</t>
  </si>
  <si>
    <t>psi</t>
  </si>
  <si>
    <t>ft</t>
  </si>
  <si>
    <t>gpm</t>
  </si>
  <si>
    <t>ft/100 ft pipe</t>
  </si>
  <si>
    <t>allowable friction loss @ 25% head loss</t>
  </si>
  <si>
    <t>allowable friction loss @ 33% head loss</t>
  </si>
  <si>
    <t>with a resulting friction loss rate of</t>
  </si>
  <si>
    <t xml:space="preserve">net head </t>
  </si>
  <si>
    <t>expected power @ 53% efficiency</t>
  </si>
  <si>
    <t>system voltage</t>
  </si>
  <si>
    <t>wire run</t>
  </si>
  <si>
    <t>amps</t>
  </si>
  <si>
    <t>current</t>
  </si>
  <si>
    <t>desired wire loss</t>
  </si>
  <si>
    <t>%</t>
  </si>
  <si>
    <t>VDI</t>
  </si>
  <si>
    <t>AWG copper</t>
  </si>
  <si>
    <t>power</t>
  </si>
  <si>
    <t>loss/100'</t>
  </si>
  <si>
    <t>PIPE FRICTION LOSS - PVC Class 160 PSI Plastic Pipe</t>
  </si>
  <si>
    <t>PIPE FRICTION LOSS</t>
  </si>
  <si>
    <t>Pressure Loss from Friction in Feet of Head per 100 Feet of Pipe</t>
  </si>
  <si>
    <t>Polyethylene SDR - Pressure Rated Pipe</t>
  </si>
  <si>
    <t>Flow US GPM</t>
  </si>
  <si>
    <t>Pipe Diameter, Inches</t>
  </si>
  <si>
    <t>Finca Hydro</t>
  </si>
  <si>
    <t>1.5" poly</t>
  </si>
  <si>
    <t>2" poly</t>
  </si>
  <si>
    <t>static head (minus 20')</t>
  </si>
  <si>
    <t>max available flow</t>
  </si>
  <si>
    <t>Pipe</t>
  </si>
  <si>
    <t>1.5"</t>
  </si>
  <si>
    <t>poly</t>
  </si>
  <si>
    <t>#4</t>
  </si>
  <si>
    <t>flow through the pipe</t>
  </si>
  <si>
    <t>FEET IS ONE WAY DISTANCE</t>
  </si>
  <si>
    <t>VOLT DROP IS WHOLE NUMBER (IE. 2% = 2)</t>
  </si>
  <si>
    <t>W</t>
  </si>
  <si>
    <t>Wh</t>
  </si>
  <si>
    <t>hydro daily energy at 20gpm</t>
  </si>
  <si>
    <t>hydro daily energy at 30gpm</t>
  </si>
  <si>
    <t>(plenty of surplus with the 1.5' pipe)</t>
  </si>
  <si>
    <t>Wire size</t>
  </si>
  <si>
    <t>1.5" to 2' power increase</t>
  </si>
  <si>
    <t>he would like this much energy from hydro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</si>
</sst>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9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4.5"/>
      <name val="Arial"/>
      <family val="0"/>
    </font>
    <font>
      <sz val="8.25"/>
      <name val="Arial"/>
      <family val="0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4.75"/>
      <name val="Arial"/>
      <family val="0"/>
    </font>
    <font>
      <b/>
      <sz val="8.25"/>
      <name val="Arial"/>
      <family val="0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4"/>
      <color indexed="10"/>
      <name val="Arial"/>
      <family val="0"/>
    </font>
    <font>
      <b/>
      <sz val="8.5"/>
      <name val="Arial"/>
      <family val="0"/>
    </font>
    <font>
      <b/>
      <sz val="9"/>
      <name val="Arial"/>
      <family val="0"/>
    </font>
    <font>
      <sz val="10"/>
      <color indexed="10"/>
      <name val="Arial"/>
      <family val="2"/>
    </font>
    <font>
      <sz val="10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3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ill="1" applyBorder="1" applyAlignment="1">
      <alignment/>
    </xf>
    <xf numFmtId="0" fontId="8" fillId="0" borderId="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3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5" borderId="0" xfId="0" applyFill="1" applyAlignment="1">
      <alignment/>
    </xf>
    <xf numFmtId="0" fontId="3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0" fillId="5" borderId="13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5" borderId="14" xfId="0" applyFont="1" applyFill="1" applyBorder="1" applyAlignment="1">
      <alignment wrapText="1"/>
    </xf>
    <xf numFmtId="0" fontId="12" fillId="4" borderId="15" xfId="0" applyFont="1" applyFill="1" applyBorder="1" applyAlignment="1">
      <alignment wrapText="1"/>
    </xf>
    <xf numFmtId="0" fontId="12" fillId="5" borderId="16" xfId="0" applyFont="1" applyFill="1" applyBorder="1" applyAlignment="1">
      <alignment wrapText="1"/>
    </xf>
    <xf numFmtId="0" fontId="12" fillId="4" borderId="17" xfId="0" applyFont="1" applyFill="1" applyBorder="1" applyAlignment="1">
      <alignment wrapText="1"/>
    </xf>
    <xf numFmtId="0" fontId="12" fillId="5" borderId="18" xfId="0" applyFont="1" applyFill="1" applyBorder="1" applyAlignment="1">
      <alignment wrapText="1"/>
    </xf>
    <xf numFmtId="0" fontId="12" fillId="4" borderId="19" xfId="0" applyFont="1" applyFill="1" applyBorder="1" applyAlignment="1">
      <alignment wrapText="1"/>
    </xf>
    <xf numFmtId="0" fontId="12" fillId="5" borderId="20" xfId="0" applyFont="1" applyFill="1" applyBorder="1" applyAlignment="1">
      <alignment wrapText="1"/>
    </xf>
    <xf numFmtId="0" fontId="14" fillId="0" borderId="0" xfId="0" applyFont="1" applyAlignment="1">
      <alignment/>
    </xf>
    <xf numFmtId="0" fontId="0" fillId="0" borderId="21" xfId="0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21" applyAlignment="1">
      <alignment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3" fillId="2" borderId="33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1.5" poly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5"/>
          <c:y val="0.113"/>
          <c:w val="0.88025"/>
          <c:h val="0.8325"/>
        </c:manualLayout>
      </c:layout>
      <c:scatterChart>
        <c:scatterStyle val="smooth"/>
        <c:varyColors val="0"/>
        <c:ser>
          <c:idx val="0"/>
          <c:order val="0"/>
          <c:tx>
            <c:strRef>
              <c:f>'finca data'!$G$3</c:f>
              <c:strCache>
                <c:ptCount val="1"/>
                <c:pt idx="0">
                  <c:v>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'finca data'!$E$4:$E$13</c:f>
              <c:numCache/>
            </c:numRef>
          </c:xVal>
          <c:yVal>
            <c:numRef>
              <c:f>'finca data'!$G$4:$G$13</c:f>
              <c:numCache/>
            </c:numRef>
          </c:yVal>
          <c:smooth val="1"/>
        </c:ser>
        <c:ser>
          <c:idx val="1"/>
          <c:order val="1"/>
          <c:tx>
            <c:strRef>
              <c:f>'finca data'!$G$3</c:f>
              <c:strCache>
                <c:ptCount val="1"/>
                <c:pt idx="0">
                  <c:v>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'finca data'!$E$4:$E$10</c:f>
              <c:numCache/>
            </c:numRef>
          </c:xVal>
          <c:yVal>
            <c:numRef>
              <c:f>'finca data'!$G$4:$G$10</c:f>
              <c:numCache/>
            </c:numRef>
          </c:yVal>
          <c:smooth val="1"/>
        </c:ser>
        <c:axId val="47602999"/>
        <c:axId val="25773808"/>
      </c:scatterChart>
      <c:valAx>
        <c:axId val="47602999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773808"/>
        <c:crosses val="autoZero"/>
        <c:crossBetween val="midCat"/>
        <c:dispUnits/>
        <c:majorUnit val="5"/>
      </c:valAx>
      <c:valAx>
        <c:axId val="25773808"/>
        <c:scaling>
          <c:orientation val="minMax"/>
          <c:max val="22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crossBetween val="midCat"/>
        <c:dispUnits/>
        <c:majorUnit val="1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2" poly</a:t>
            </a:r>
          </a:p>
        </c:rich>
      </c:tx>
      <c:layout>
        <c:manualLayout>
          <c:xMode val="factor"/>
          <c:yMode val="factor"/>
          <c:x val="0.004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155"/>
          <c:w val="0.9065"/>
          <c:h val="0.78475"/>
        </c:manualLayout>
      </c:layout>
      <c:scatterChart>
        <c:scatterStyle val="smooth"/>
        <c:varyColors val="0"/>
        <c:ser>
          <c:idx val="1"/>
          <c:order val="0"/>
          <c:tx>
            <c:strRef>
              <c:f>'finca data'!$G$3</c:f>
              <c:strCache>
                <c:ptCount val="1"/>
                <c:pt idx="0">
                  <c:v>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'finca data'!$E$16:$E$25</c:f>
              <c:numCache/>
            </c:numRef>
          </c:xVal>
          <c:yVal>
            <c:numRef>
              <c:f>'finca data'!$G$16:$G$25</c:f>
              <c:numCache/>
            </c:numRef>
          </c:yVal>
          <c:smooth val="1"/>
        </c:ser>
        <c:axId val="30637681"/>
        <c:axId val="7303674"/>
      </c:scatterChart>
      <c:valAx>
        <c:axId val="30637681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 val="autoZero"/>
        <c:crossBetween val="midCat"/>
        <c:dispUnits/>
        <c:majorUnit val="5"/>
      </c:valAx>
      <c:valAx>
        <c:axId val="7303674"/>
        <c:scaling>
          <c:orientation val="minMax"/>
          <c:max val="3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0</xdr:rowOff>
    </xdr:from>
    <xdr:to>
      <xdr:col>11</xdr:col>
      <xdr:colOff>257175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6429375" y="171450"/>
        <a:ext cx="23145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13</xdr:row>
      <xdr:rowOff>104775</xdr:rowOff>
    </xdr:from>
    <xdr:to>
      <xdr:col>11</xdr:col>
      <xdr:colOff>285750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6448425" y="2219325"/>
        <a:ext cx="23241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142875</xdr:rowOff>
    </xdr:from>
    <xdr:to>
      <xdr:col>9</xdr:col>
      <xdr:colOff>295275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409700"/>
          <a:ext cx="48387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47625</xdr:rowOff>
    </xdr:from>
    <xdr:to>
      <xdr:col>9</xdr:col>
      <xdr:colOff>219075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09550"/>
          <a:ext cx="499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6.7109375" style="0" bestFit="1" customWidth="1"/>
    <col min="2" max="2" width="9.00390625" style="0" bestFit="1" customWidth="1"/>
    <col min="3" max="3" width="11.7109375" style="0" bestFit="1" customWidth="1"/>
    <col min="5" max="5" width="4.57421875" style="0" bestFit="1" customWidth="1"/>
    <col min="6" max="6" width="10.421875" style="0" bestFit="1" customWidth="1"/>
  </cols>
  <sheetData>
    <row r="1" spans="1:12" ht="13.5" thickBot="1">
      <c r="A1" s="29" t="s">
        <v>27</v>
      </c>
      <c r="B1" s="30"/>
      <c r="C1" s="30"/>
      <c r="D1" s="30"/>
      <c r="E1" s="30"/>
      <c r="F1" s="30"/>
      <c r="G1" s="30"/>
      <c r="H1" s="52"/>
      <c r="I1" s="52"/>
      <c r="J1" s="52"/>
      <c r="K1" s="52"/>
      <c r="L1" s="52"/>
    </row>
    <row r="2" spans="1:5" ht="12.75">
      <c r="A2" t="s">
        <v>32</v>
      </c>
      <c r="B2" s="3" t="s">
        <v>33</v>
      </c>
      <c r="C2" t="s">
        <v>34</v>
      </c>
      <c r="E2" s="31" t="s">
        <v>28</v>
      </c>
    </row>
    <row r="3" spans="1:7" ht="12.75">
      <c r="A3" t="s">
        <v>0</v>
      </c>
      <c r="B3" s="2">
        <v>360</v>
      </c>
      <c r="C3" t="s">
        <v>3</v>
      </c>
      <c r="E3" s="8" t="s">
        <v>4</v>
      </c>
      <c r="F3" s="8" t="s">
        <v>20</v>
      </c>
      <c r="G3" s="8" t="s">
        <v>19</v>
      </c>
    </row>
    <row r="4" spans="1:8" ht="12.75">
      <c r="A4" t="s">
        <v>1</v>
      </c>
      <c r="B4" s="2">
        <v>50</v>
      </c>
      <c r="C4" t="s">
        <v>2</v>
      </c>
      <c r="E4">
        <f>'Pipe Losses'!R27</f>
        <v>20</v>
      </c>
      <c r="F4">
        <f>'Pipe Losses'!W27</f>
        <v>2.81</v>
      </c>
      <c r="G4">
        <v>142</v>
      </c>
      <c r="H4" s="82"/>
    </row>
    <row r="5" spans="1:7" ht="12.75">
      <c r="A5" t="s">
        <v>30</v>
      </c>
      <c r="B5" s="1">
        <f>(B4*2.31)-20</f>
        <v>95.5</v>
      </c>
      <c r="C5" t="s">
        <v>3</v>
      </c>
      <c r="E5">
        <f>'Pipe Losses'!R28</f>
        <v>22</v>
      </c>
      <c r="F5">
        <f>'Pipe Losses'!W28</f>
        <v>3.36</v>
      </c>
      <c r="G5">
        <v>153</v>
      </c>
    </row>
    <row r="6" spans="1:7" ht="12.75">
      <c r="A6" t="s">
        <v>31</v>
      </c>
      <c r="B6" s="4">
        <v>30</v>
      </c>
      <c r="C6" t="s">
        <v>4</v>
      </c>
      <c r="E6">
        <f>'Pipe Losses'!R29</f>
        <v>24</v>
      </c>
      <c r="F6">
        <f>'Pipe Losses'!W29</f>
        <v>3.96</v>
      </c>
      <c r="G6" s="32">
        <v>163</v>
      </c>
    </row>
    <row r="7" spans="1:7" ht="12.75">
      <c r="A7" t="s">
        <v>6</v>
      </c>
      <c r="B7" s="1">
        <f>(B5*0.25)/(B3/100)</f>
        <v>6.631944444444445</v>
      </c>
      <c r="C7" t="s">
        <v>5</v>
      </c>
      <c r="E7">
        <f>'Pipe Losses'!R30</f>
        <v>26</v>
      </c>
      <c r="F7">
        <f>'Pipe Losses'!W30</f>
        <v>4.58</v>
      </c>
      <c r="G7" s="32">
        <v>171</v>
      </c>
    </row>
    <row r="8" spans="1:7" ht="12.75">
      <c r="A8" t="s">
        <v>7</v>
      </c>
      <c r="B8" s="1">
        <f>(B5*0.33)/(B3/100)</f>
        <v>8.754166666666666</v>
      </c>
      <c r="C8" t="s">
        <v>5</v>
      </c>
      <c r="E8">
        <f>'Pipe Losses'!R31</f>
        <v>28</v>
      </c>
      <c r="F8">
        <f>'Pipe Losses'!W31</f>
        <v>5.25</v>
      </c>
      <c r="G8" s="32">
        <v>179</v>
      </c>
    </row>
    <row r="9" spans="5:7" ht="12.75">
      <c r="E9">
        <f>'Pipe Losses'!R32</f>
        <v>30</v>
      </c>
      <c r="F9">
        <f>'Pipe Losses'!W32</f>
        <v>5.96</v>
      </c>
      <c r="G9" s="32">
        <v>185</v>
      </c>
    </row>
    <row r="10" spans="1:7" ht="12.75">
      <c r="A10" t="s">
        <v>36</v>
      </c>
      <c r="B10" s="28">
        <v>30</v>
      </c>
      <c r="C10" t="s">
        <v>4</v>
      </c>
      <c r="E10">
        <f>'Pipe Losses'!R33</f>
        <v>35</v>
      </c>
      <c r="F10">
        <f>'Pipe Losses'!W33</f>
        <v>7.94</v>
      </c>
      <c r="G10" s="32">
        <v>195</v>
      </c>
    </row>
    <row r="11" spans="1:7" ht="12.75">
      <c r="A11" t="s">
        <v>8</v>
      </c>
      <c r="B11" s="28">
        <v>5.96</v>
      </c>
      <c r="C11" t="s">
        <v>5</v>
      </c>
      <c r="E11">
        <f>'Pipe Losses'!R34</f>
        <v>40</v>
      </c>
      <c r="F11">
        <f>'Pipe Losses'!W34</f>
        <v>10.2</v>
      </c>
      <c r="G11" s="32">
        <v>196</v>
      </c>
    </row>
    <row r="12" spans="1:7" ht="12.75">
      <c r="A12" t="s">
        <v>9</v>
      </c>
      <c r="B12" s="1">
        <f>B5-(B11*B3/100)</f>
        <v>74.044</v>
      </c>
      <c r="C12" t="s">
        <v>3</v>
      </c>
      <c r="E12">
        <f>'Pipe Losses'!R35</f>
        <v>45</v>
      </c>
      <c r="F12">
        <f>'Pipe Losses'!W35</f>
        <v>12.7</v>
      </c>
      <c r="G12" s="32">
        <v>187</v>
      </c>
    </row>
    <row r="13" spans="1:7" ht="12.75">
      <c r="A13" t="s">
        <v>10</v>
      </c>
      <c r="B13" s="9">
        <f>B12*B10/12</f>
        <v>185.10999999999999</v>
      </c>
      <c r="C13" t="s">
        <v>39</v>
      </c>
      <c r="E13">
        <f>'Pipe Losses'!R36</f>
        <v>50</v>
      </c>
      <c r="F13">
        <f>'Pipe Losses'!W36</f>
        <v>15.4</v>
      </c>
      <c r="G13" s="32">
        <v>167</v>
      </c>
    </row>
    <row r="14" ht="12.75">
      <c r="E14" s="31" t="s">
        <v>29</v>
      </c>
    </row>
    <row r="15" spans="1:7" ht="12.75">
      <c r="A15" t="s">
        <v>11</v>
      </c>
      <c r="B15" s="2">
        <v>12</v>
      </c>
      <c r="E15" s="8" t="s">
        <v>4</v>
      </c>
      <c r="F15" s="8" t="s">
        <v>20</v>
      </c>
      <c r="G15" s="8" t="s">
        <v>19</v>
      </c>
    </row>
    <row r="16" spans="1:7" ht="12.75">
      <c r="A16" t="s">
        <v>12</v>
      </c>
      <c r="B16" s="2">
        <v>30</v>
      </c>
      <c r="C16" t="s">
        <v>3</v>
      </c>
      <c r="E16">
        <f>'Pipe Losses'!R27</f>
        <v>20</v>
      </c>
      <c r="F16">
        <f>'Pipe Losses'!X27</f>
        <v>0.83</v>
      </c>
      <c r="G16">
        <v>154</v>
      </c>
    </row>
    <row r="17" spans="1:7" ht="12.75">
      <c r="A17" t="s">
        <v>14</v>
      </c>
      <c r="B17" s="1">
        <f>B13/B15</f>
        <v>15.425833333333332</v>
      </c>
      <c r="C17" t="s">
        <v>13</v>
      </c>
      <c r="E17">
        <f>'Pipe Losses'!R28</f>
        <v>22</v>
      </c>
      <c r="F17">
        <f>'Pipe Losses'!X28</f>
        <v>1</v>
      </c>
      <c r="G17">
        <v>169</v>
      </c>
    </row>
    <row r="18" spans="1:7" ht="12.75">
      <c r="A18" t="s">
        <v>15</v>
      </c>
      <c r="B18" s="2">
        <v>2.5</v>
      </c>
      <c r="C18" t="s">
        <v>16</v>
      </c>
      <c r="E18">
        <f>'Pipe Losses'!R29</f>
        <v>24</v>
      </c>
      <c r="F18">
        <f>'Pipe Losses'!X29</f>
        <v>1.17</v>
      </c>
      <c r="G18" s="32">
        <v>183</v>
      </c>
    </row>
    <row r="19" spans="1:7" ht="12.75">
      <c r="A19" t="s">
        <v>17</v>
      </c>
      <c r="B19" s="1">
        <f>(B17*B16)/(B18*B15)</f>
        <v>15.425833333333332</v>
      </c>
      <c r="E19">
        <f>'Pipe Losses'!R30</f>
        <v>26</v>
      </c>
      <c r="F19">
        <f>'Pipe Losses'!X30</f>
        <v>1.36</v>
      </c>
      <c r="G19" s="32">
        <v>196</v>
      </c>
    </row>
    <row r="20" spans="1:7" ht="12.75">
      <c r="A20" t="s">
        <v>44</v>
      </c>
      <c r="B20" s="3" t="s">
        <v>35</v>
      </c>
      <c r="C20" t="s">
        <v>18</v>
      </c>
      <c r="E20">
        <f>'Pipe Losses'!R31</f>
        <v>28</v>
      </c>
      <c r="F20">
        <f>'Pipe Losses'!X31</f>
        <v>1.56</v>
      </c>
      <c r="G20" s="32">
        <v>209</v>
      </c>
    </row>
    <row r="21" spans="5:7" ht="12.75">
      <c r="E21">
        <f>'Pipe Losses'!R32</f>
        <v>30</v>
      </c>
      <c r="F21">
        <f>'Pipe Losses'!X32</f>
        <v>1.77</v>
      </c>
      <c r="G21" s="32">
        <v>223</v>
      </c>
    </row>
    <row r="22" spans="1:7" ht="12.75">
      <c r="A22" t="s">
        <v>41</v>
      </c>
      <c r="B22">
        <f>G4*24</f>
        <v>3408</v>
      </c>
      <c r="C22" t="s">
        <v>40</v>
      </c>
      <c r="E22">
        <f>'Pipe Losses'!R33</f>
        <v>35</v>
      </c>
      <c r="F22">
        <f>'Pipe Losses'!X33</f>
        <v>2.35</v>
      </c>
      <c r="G22" s="83">
        <v>254</v>
      </c>
    </row>
    <row r="23" spans="1:7" ht="12.75">
      <c r="A23" t="s">
        <v>42</v>
      </c>
      <c r="B23">
        <f>G9*24</f>
        <v>4440</v>
      </c>
      <c r="C23" t="s">
        <v>40</v>
      </c>
      <c r="E23">
        <f>'Pipe Losses'!R34</f>
        <v>40</v>
      </c>
      <c r="F23">
        <f>'Pipe Losses'!X34</f>
        <v>3.02</v>
      </c>
      <c r="G23" s="83">
        <v>282</v>
      </c>
    </row>
    <row r="24" spans="5:7" ht="12.75">
      <c r="E24">
        <f>'Pipe Losses'!R35</f>
        <v>45</v>
      </c>
      <c r="F24">
        <f>'Pipe Losses'!X35</f>
        <v>3.75</v>
      </c>
      <c r="G24" s="83">
        <v>308</v>
      </c>
    </row>
    <row r="25" spans="1:7" ht="12.75">
      <c r="A25" t="s">
        <v>46</v>
      </c>
      <c r="B25" s="2">
        <v>1400</v>
      </c>
      <c r="C25" t="s">
        <v>40</v>
      </c>
      <c r="E25">
        <f>'Pipe Losses'!R36</f>
        <v>50</v>
      </c>
      <c r="F25">
        <f>'Pipe Losses'!X36</f>
        <v>4.55</v>
      </c>
      <c r="G25" s="83">
        <v>330</v>
      </c>
    </row>
    <row r="26" ht="12.75">
      <c r="A26" s="53" t="s">
        <v>43</v>
      </c>
    </row>
    <row r="27" spans="2:7" ht="12.75">
      <c r="B27" s="2"/>
      <c r="G27" s="55" t="s">
        <v>45</v>
      </c>
    </row>
    <row r="28" spans="2:7" ht="12.75">
      <c r="B28" s="54"/>
      <c r="E28">
        <v>20</v>
      </c>
      <c r="G28" s="56">
        <f>1-G4/G16</f>
        <v>0.07792207792207795</v>
      </c>
    </row>
    <row r="29" spans="5:7" ht="12.75">
      <c r="E29">
        <v>22</v>
      </c>
      <c r="G29" s="56">
        <f>1-G5/G17</f>
        <v>0.09467455621301779</v>
      </c>
    </row>
    <row r="30" spans="5:7" ht="12.75">
      <c r="E30">
        <v>24</v>
      </c>
      <c r="G30" s="56">
        <f>1-G6/G18</f>
        <v>0.10928961748633881</v>
      </c>
    </row>
    <row r="31" spans="5:7" ht="12.75">
      <c r="E31">
        <v>26</v>
      </c>
      <c r="G31" s="56">
        <f>1-G7/G19</f>
        <v>0.12755102040816324</v>
      </c>
    </row>
    <row r="32" spans="5:7" ht="12.75">
      <c r="E32">
        <v>28</v>
      </c>
      <c r="G32" s="56">
        <f>1-G8/G20</f>
        <v>0.1435406698564593</v>
      </c>
    </row>
    <row r="33" spans="5:7" ht="12.75">
      <c r="E33">
        <v>30</v>
      </c>
      <c r="G33" s="56">
        <f>1-G9/G21</f>
        <v>0.17040358744394624</v>
      </c>
    </row>
    <row r="34" ht="12.75">
      <c r="G34" s="56"/>
    </row>
    <row r="35" ht="12.75">
      <c r="G35" s="56"/>
    </row>
    <row r="36" ht="12.75">
      <c r="G36" s="56"/>
    </row>
    <row r="37" ht="12.75">
      <c r="G37" s="56"/>
    </row>
    <row r="38" ht="12.75">
      <c r="G38" s="56"/>
    </row>
    <row r="39" ht="12.75">
      <c r="G39" s="56"/>
    </row>
    <row r="40" ht="12.75">
      <c r="G40" s="56"/>
    </row>
    <row r="41" ht="12.75">
      <c r="G41" s="56"/>
    </row>
  </sheetData>
  <printOptions/>
  <pageMargins left="0.75" right="0.75" top="1" bottom="1" header="0.5" footer="0.5"/>
  <pageSetup fitToHeight="1" fitToWidth="1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AA60"/>
  <sheetViews>
    <sheetView zoomScale="80" zoomScaleNormal="80" workbookViewId="0" topLeftCell="P1">
      <selection activeCell="Z25" sqref="Z25"/>
    </sheetView>
  </sheetViews>
  <sheetFormatPr defaultColWidth="9.140625" defaultRowHeight="12.75"/>
  <cols>
    <col min="23" max="23" width="9.140625" style="33" customWidth="1"/>
    <col min="24" max="24" width="9.140625" style="36" customWidth="1"/>
  </cols>
  <sheetData>
    <row r="5" ht="13.5" thickBot="1"/>
    <row r="6" spans="4:27" ht="12.75" customHeight="1">
      <c r="D6" s="63" t="s">
        <v>21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R6" s="63" t="s">
        <v>22</v>
      </c>
      <c r="S6" s="64"/>
      <c r="T6" s="64"/>
      <c r="U6" s="64"/>
      <c r="V6" s="64"/>
      <c r="W6" s="64"/>
      <c r="X6" s="64"/>
      <c r="Y6" s="64"/>
      <c r="Z6" s="64"/>
      <c r="AA6" s="65"/>
    </row>
    <row r="7" spans="4:27" ht="12.75"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R7" s="66"/>
      <c r="S7" s="67"/>
      <c r="T7" s="67"/>
      <c r="U7" s="67"/>
      <c r="V7" s="67"/>
      <c r="W7" s="67"/>
      <c r="X7" s="67"/>
      <c r="Y7" s="67"/>
      <c r="Z7" s="67"/>
      <c r="AA7" s="68"/>
    </row>
    <row r="8" spans="4:27" ht="12.75" customHeight="1">
      <c r="D8" s="76" t="s">
        <v>23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R8" s="69" t="s">
        <v>24</v>
      </c>
      <c r="S8" s="70"/>
      <c r="T8" s="70"/>
      <c r="U8" s="70"/>
      <c r="V8" s="70"/>
      <c r="W8" s="70"/>
      <c r="X8" s="70"/>
      <c r="Y8" s="70"/>
      <c r="Z8" s="70"/>
      <c r="AA8" s="71"/>
    </row>
    <row r="9" spans="4:27" ht="12.75" customHeight="1"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R9" s="69" t="s">
        <v>23</v>
      </c>
      <c r="S9" s="70"/>
      <c r="T9" s="70"/>
      <c r="U9" s="70"/>
      <c r="V9" s="70"/>
      <c r="W9" s="70"/>
      <c r="X9" s="70"/>
      <c r="Y9" s="70"/>
      <c r="Z9" s="70"/>
      <c r="AA9" s="71"/>
    </row>
    <row r="10" spans="4:27" ht="25.5">
      <c r="D10" s="10" t="s">
        <v>25</v>
      </c>
      <c r="E10" s="79" t="s">
        <v>26</v>
      </c>
      <c r="F10" s="80"/>
      <c r="G10" s="80"/>
      <c r="H10" s="80"/>
      <c r="I10" s="80"/>
      <c r="J10" s="80"/>
      <c r="K10" s="80"/>
      <c r="L10" s="80"/>
      <c r="M10" s="80"/>
      <c r="N10" s="80"/>
      <c r="O10" s="81"/>
      <c r="R10" s="72"/>
      <c r="S10" s="73"/>
      <c r="T10" s="73"/>
      <c r="U10" s="73"/>
      <c r="V10" s="73"/>
      <c r="W10" s="73"/>
      <c r="X10" s="73"/>
      <c r="Y10" s="73"/>
      <c r="Z10" s="73"/>
      <c r="AA10" s="74"/>
    </row>
    <row r="11" spans="4:27" ht="25.5">
      <c r="D11" s="11"/>
      <c r="E11" s="12">
        <v>1</v>
      </c>
      <c r="F11" s="12">
        <v>1.25</v>
      </c>
      <c r="G11" s="12">
        <v>1.5</v>
      </c>
      <c r="H11" s="12">
        <v>2</v>
      </c>
      <c r="I11" s="12">
        <v>2.5</v>
      </c>
      <c r="J11" s="12">
        <v>3</v>
      </c>
      <c r="K11" s="12">
        <v>4</v>
      </c>
      <c r="L11" s="12">
        <v>5</v>
      </c>
      <c r="M11" s="12">
        <v>6</v>
      </c>
      <c r="N11" s="12">
        <v>8</v>
      </c>
      <c r="O11" s="13">
        <v>10</v>
      </c>
      <c r="R11" s="14" t="s">
        <v>25</v>
      </c>
      <c r="S11" s="57"/>
      <c r="T11" s="58"/>
      <c r="U11" s="58"/>
      <c r="V11" s="58"/>
      <c r="W11" s="58"/>
      <c r="X11" s="58"/>
      <c r="Y11" s="58"/>
      <c r="Z11" s="59"/>
      <c r="AA11" s="15"/>
    </row>
    <row r="12" spans="4:27" ht="12.75">
      <c r="D12" s="5">
        <v>1</v>
      </c>
      <c r="E12" s="6">
        <v>0.05</v>
      </c>
      <c r="F12" s="6">
        <v>0.02</v>
      </c>
      <c r="G12" s="57"/>
      <c r="H12" s="58"/>
      <c r="I12" s="58"/>
      <c r="J12" s="58"/>
      <c r="K12" s="58"/>
      <c r="L12" s="58"/>
      <c r="M12" s="58"/>
      <c r="N12" s="58"/>
      <c r="O12" s="75"/>
      <c r="R12" s="16"/>
      <c r="S12" s="12">
        <v>0.5</v>
      </c>
      <c r="T12" s="12">
        <v>0.75</v>
      </c>
      <c r="U12" s="12">
        <v>1</v>
      </c>
      <c r="V12" s="12">
        <v>1.25</v>
      </c>
      <c r="W12" s="34">
        <v>1.5</v>
      </c>
      <c r="X12" s="37">
        <v>2</v>
      </c>
      <c r="Y12" s="12">
        <v>2.5</v>
      </c>
      <c r="Z12" s="12">
        <v>3</v>
      </c>
      <c r="AA12" s="17"/>
    </row>
    <row r="13" spans="4:27" ht="12.75">
      <c r="D13" s="5">
        <v>2</v>
      </c>
      <c r="E13" s="6">
        <v>0.14</v>
      </c>
      <c r="F13" s="6">
        <v>0.05</v>
      </c>
      <c r="G13" s="6">
        <v>0.02</v>
      </c>
      <c r="H13" s="57"/>
      <c r="I13" s="58"/>
      <c r="J13" s="58"/>
      <c r="K13" s="58"/>
      <c r="L13" s="58"/>
      <c r="M13" s="58"/>
      <c r="N13" s="58"/>
      <c r="O13" s="75"/>
      <c r="R13" s="5">
        <v>1</v>
      </c>
      <c r="S13" s="6">
        <v>1.13</v>
      </c>
      <c r="T13" s="6">
        <v>0.28</v>
      </c>
      <c r="U13" s="6">
        <v>0.09</v>
      </c>
      <c r="V13" s="6">
        <v>0.02</v>
      </c>
      <c r="W13" s="57"/>
      <c r="X13" s="58"/>
      <c r="Y13" s="58"/>
      <c r="Z13" s="59"/>
      <c r="AA13" s="18"/>
    </row>
    <row r="14" spans="4:27" ht="12.75">
      <c r="D14" s="5">
        <v>3</v>
      </c>
      <c r="E14" s="6">
        <v>0.32</v>
      </c>
      <c r="F14" s="6">
        <v>0.09</v>
      </c>
      <c r="G14" s="6">
        <v>0.04</v>
      </c>
      <c r="H14" s="57"/>
      <c r="I14" s="58"/>
      <c r="J14" s="58"/>
      <c r="K14" s="58"/>
      <c r="L14" s="58"/>
      <c r="M14" s="58"/>
      <c r="N14" s="58"/>
      <c r="O14" s="75"/>
      <c r="R14" s="5">
        <v>2</v>
      </c>
      <c r="S14" s="6">
        <v>4.05</v>
      </c>
      <c r="T14" s="6">
        <v>1.04</v>
      </c>
      <c r="U14" s="6">
        <v>0.32</v>
      </c>
      <c r="V14" s="6">
        <v>0.09</v>
      </c>
      <c r="W14" s="35">
        <v>0.04</v>
      </c>
      <c r="X14" s="57"/>
      <c r="Y14" s="58"/>
      <c r="Z14" s="59"/>
      <c r="AA14" s="18"/>
    </row>
    <row r="15" spans="4:27" ht="12.75">
      <c r="D15" s="5">
        <v>4</v>
      </c>
      <c r="E15" s="6">
        <v>0.53</v>
      </c>
      <c r="F15" s="6">
        <v>0.16</v>
      </c>
      <c r="G15" s="6">
        <v>0.09</v>
      </c>
      <c r="H15" s="6">
        <v>0.02</v>
      </c>
      <c r="I15" s="57"/>
      <c r="J15" s="58"/>
      <c r="K15" s="58"/>
      <c r="L15" s="58"/>
      <c r="M15" s="58"/>
      <c r="N15" s="58"/>
      <c r="O15" s="75"/>
      <c r="R15" s="5">
        <v>3</v>
      </c>
      <c r="S15" s="6">
        <v>8.6</v>
      </c>
      <c r="T15" s="6">
        <v>2.19</v>
      </c>
      <c r="U15" s="6">
        <v>0.67</v>
      </c>
      <c r="V15" s="6">
        <v>0.19</v>
      </c>
      <c r="W15" s="35">
        <v>0.09</v>
      </c>
      <c r="X15" s="38">
        <v>0.02</v>
      </c>
      <c r="Y15" s="57"/>
      <c r="Z15" s="59"/>
      <c r="AA15" s="18"/>
    </row>
    <row r="16" spans="4:27" ht="12.75">
      <c r="D16" s="5">
        <v>5</v>
      </c>
      <c r="E16" s="6">
        <v>0.8</v>
      </c>
      <c r="F16" s="6">
        <v>0.25</v>
      </c>
      <c r="G16" s="6">
        <v>0.12</v>
      </c>
      <c r="H16" s="6">
        <v>0.04</v>
      </c>
      <c r="I16" s="57"/>
      <c r="J16" s="58"/>
      <c r="K16" s="58"/>
      <c r="L16" s="58"/>
      <c r="M16" s="58"/>
      <c r="N16" s="58"/>
      <c r="O16" s="75"/>
      <c r="R16" s="5">
        <v>4</v>
      </c>
      <c r="S16" s="6">
        <v>14.6</v>
      </c>
      <c r="T16" s="6">
        <v>3.73</v>
      </c>
      <c r="U16" s="6">
        <v>1.15</v>
      </c>
      <c r="V16" s="6">
        <v>0.3</v>
      </c>
      <c r="W16" s="35">
        <v>0.14</v>
      </c>
      <c r="X16" s="38">
        <v>0.05</v>
      </c>
      <c r="Y16" s="19"/>
      <c r="Z16" s="57"/>
      <c r="AA16" s="75"/>
    </row>
    <row r="17" spans="4:27" ht="12.75">
      <c r="D17" s="5">
        <v>6</v>
      </c>
      <c r="E17" s="6">
        <v>1.13</v>
      </c>
      <c r="F17" s="6">
        <v>0.35</v>
      </c>
      <c r="G17" s="6">
        <v>0.18</v>
      </c>
      <c r="H17" s="6">
        <v>0.07</v>
      </c>
      <c r="I17" s="6">
        <v>0.02</v>
      </c>
      <c r="J17" s="57"/>
      <c r="K17" s="58"/>
      <c r="L17" s="58"/>
      <c r="M17" s="58"/>
      <c r="N17" s="58"/>
      <c r="O17" s="75"/>
      <c r="R17" s="5">
        <v>5</v>
      </c>
      <c r="S17" s="6">
        <v>22.1</v>
      </c>
      <c r="T17" s="6">
        <v>5.61</v>
      </c>
      <c r="U17" s="6">
        <v>1.75</v>
      </c>
      <c r="V17" s="6">
        <v>0.46</v>
      </c>
      <c r="W17" s="35">
        <v>0.21</v>
      </c>
      <c r="X17" s="38">
        <v>0.07</v>
      </c>
      <c r="Y17" s="57"/>
      <c r="Z17" s="59"/>
      <c r="AA17" s="18"/>
    </row>
    <row r="18" spans="4:27" ht="12.75">
      <c r="D18" s="5">
        <v>7</v>
      </c>
      <c r="E18" s="6">
        <v>1.52</v>
      </c>
      <c r="F18" s="6">
        <v>0.46</v>
      </c>
      <c r="G18" s="6">
        <v>0.23</v>
      </c>
      <c r="H18" s="6">
        <v>0.08</v>
      </c>
      <c r="I18" s="6">
        <v>0.02</v>
      </c>
      <c r="J18" s="57"/>
      <c r="K18" s="58"/>
      <c r="L18" s="58"/>
      <c r="M18" s="58"/>
      <c r="N18" s="58"/>
      <c r="O18" s="75"/>
      <c r="R18" s="5">
        <v>6</v>
      </c>
      <c r="S18" s="6">
        <v>31</v>
      </c>
      <c r="T18" s="6">
        <v>7.89</v>
      </c>
      <c r="U18" s="6">
        <v>2.44</v>
      </c>
      <c r="V18" s="6">
        <v>0.65</v>
      </c>
      <c r="W18" s="35">
        <v>0.3</v>
      </c>
      <c r="X18" s="38">
        <v>0.09</v>
      </c>
      <c r="Y18" s="6">
        <v>0.05</v>
      </c>
      <c r="Z18" s="19"/>
      <c r="AA18" s="18"/>
    </row>
    <row r="19" spans="4:27" ht="12.75">
      <c r="D19" s="5">
        <v>8</v>
      </c>
      <c r="E19" s="6">
        <v>1.93</v>
      </c>
      <c r="F19" s="6">
        <v>0.58</v>
      </c>
      <c r="G19" s="6">
        <v>0.3</v>
      </c>
      <c r="H19" s="6">
        <v>0.1</v>
      </c>
      <c r="I19" s="6">
        <v>0.04</v>
      </c>
      <c r="J19" s="57"/>
      <c r="K19" s="58"/>
      <c r="L19" s="58"/>
      <c r="M19" s="58"/>
      <c r="N19" s="58"/>
      <c r="O19" s="75"/>
      <c r="R19" s="5">
        <v>7</v>
      </c>
      <c r="S19" s="6">
        <v>41.2</v>
      </c>
      <c r="T19" s="6">
        <v>10.5</v>
      </c>
      <c r="U19" s="6">
        <v>3.24</v>
      </c>
      <c r="V19" s="6">
        <v>0.85</v>
      </c>
      <c r="W19" s="35">
        <v>0.42</v>
      </c>
      <c r="X19" s="38">
        <v>0.12</v>
      </c>
      <c r="Y19" s="6">
        <v>0.06</v>
      </c>
      <c r="Z19" s="19"/>
      <c r="AA19" s="18"/>
    </row>
    <row r="20" spans="4:27" ht="12.75">
      <c r="D20" s="5">
        <v>9</v>
      </c>
      <c r="E20" s="6">
        <v>2.42</v>
      </c>
      <c r="F20" s="6">
        <v>0.71</v>
      </c>
      <c r="G20" s="6">
        <v>0.37</v>
      </c>
      <c r="H20" s="6">
        <v>0.12</v>
      </c>
      <c r="I20" s="6">
        <v>0.05</v>
      </c>
      <c r="J20" s="57"/>
      <c r="K20" s="58"/>
      <c r="L20" s="58"/>
      <c r="M20" s="58"/>
      <c r="N20" s="58"/>
      <c r="O20" s="75"/>
      <c r="R20" s="5">
        <v>8</v>
      </c>
      <c r="S20" s="6">
        <v>53.1</v>
      </c>
      <c r="T20" s="6">
        <v>13.4</v>
      </c>
      <c r="U20" s="6">
        <v>4.14</v>
      </c>
      <c r="V20" s="6">
        <v>1.08</v>
      </c>
      <c r="W20" s="35">
        <v>0.51</v>
      </c>
      <c r="X20" s="38">
        <v>0.16</v>
      </c>
      <c r="Y20" s="6">
        <v>0.07</v>
      </c>
      <c r="Z20" s="19"/>
      <c r="AA20" s="18"/>
    </row>
    <row r="21" spans="4:27" ht="12.75">
      <c r="D21" s="5">
        <v>10</v>
      </c>
      <c r="E21" s="6">
        <v>2.92</v>
      </c>
      <c r="F21" s="6">
        <v>0.87</v>
      </c>
      <c r="G21" s="6">
        <v>0.46</v>
      </c>
      <c r="H21" s="6">
        <v>0.16</v>
      </c>
      <c r="I21" s="6">
        <v>0.07</v>
      </c>
      <c r="J21" s="6">
        <v>0.02</v>
      </c>
      <c r="K21" s="57"/>
      <c r="L21" s="58"/>
      <c r="M21" s="58"/>
      <c r="N21" s="58"/>
      <c r="O21" s="75"/>
      <c r="R21" s="5">
        <v>9</v>
      </c>
      <c r="S21" s="19"/>
      <c r="T21" s="6">
        <v>16.7</v>
      </c>
      <c r="U21" s="6">
        <v>5.15</v>
      </c>
      <c r="V21" s="6">
        <v>1.36</v>
      </c>
      <c r="W21" s="35">
        <v>0.65</v>
      </c>
      <c r="X21" s="38">
        <v>0.18</v>
      </c>
      <c r="Y21" s="6">
        <v>0.08</v>
      </c>
      <c r="Z21" s="19"/>
      <c r="AA21" s="18"/>
    </row>
    <row r="22" spans="4:27" ht="12.75">
      <c r="D22" s="5">
        <v>11</v>
      </c>
      <c r="E22" s="6">
        <v>3.5</v>
      </c>
      <c r="F22" s="6">
        <v>1.04</v>
      </c>
      <c r="G22" s="6">
        <v>0.53</v>
      </c>
      <c r="H22" s="6">
        <v>0.18</v>
      </c>
      <c r="I22" s="6">
        <v>0.07</v>
      </c>
      <c r="J22" s="6">
        <v>0.02</v>
      </c>
      <c r="K22" s="57"/>
      <c r="L22" s="58"/>
      <c r="M22" s="58"/>
      <c r="N22" s="58"/>
      <c r="O22" s="75"/>
      <c r="R22" s="5">
        <v>10</v>
      </c>
      <c r="S22" s="19"/>
      <c r="T22" s="6">
        <v>20.3</v>
      </c>
      <c r="U22" s="6">
        <v>6.28</v>
      </c>
      <c r="V22" s="6">
        <v>1.66</v>
      </c>
      <c r="W22" s="35">
        <v>0.78</v>
      </c>
      <c r="X22" s="38">
        <v>0.23</v>
      </c>
      <c r="Y22" s="6">
        <v>0.09</v>
      </c>
      <c r="Z22" s="6">
        <v>0.02</v>
      </c>
      <c r="AA22" s="18"/>
    </row>
    <row r="23" spans="4:27" ht="12.75">
      <c r="D23" s="5">
        <v>12</v>
      </c>
      <c r="E23" s="6">
        <v>4.09</v>
      </c>
      <c r="F23" s="6">
        <v>1.22</v>
      </c>
      <c r="G23" s="6">
        <v>0.64</v>
      </c>
      <c r="H23" s="6">
        <v>0.2</v>
      </c>
      <c r="I23" s="6">
        <v>0.09</v>
      </c>
      <c r="J23" s="6">
        <v>0.02</v>
      </c>
      <c r="K23" s="57"/>
      <c r="L23" s="58"/>
      <c r="M23" s="58"/>
      <c r="N23" s="58"/>
      <c r="O23" s="75"/>
      <c r="R23" s="5">
        <v>12</v>
      </c>
      <c r="S23" s="19"/>
      <c r="T23" s="6">
        <v>28.5</v>
      </c>
      <c r="U23" s="6">
        <v>8.79</v>
      </c>
      <c r="V23" s="6">
        <v>2.32</v>
      </c>
      <c r="W23" s="35">
        <v>1.11</v>
      </c>
      <c r="X23" s="38">
        <v>0.32</v>
      </c>
      <c r="Y23" s="6">
        <v>0.14</v>
      </c>
      <c r="Z23" s="6">
        <v>0.05</v>
      </c>
      <c r="AA23" s="18"/>
    </row>
    <row r="24" spans="4:27" ht="12.75">
      <c r="D24" s="5">
        <v>14</v>
      </c>
      <c r="E24" s="6">
        <v>5.45</v>
      </c>
      <c r="F24" s="6">
        <v>1.63</v>
      </c>
      <c r="G24" s="6">
        <v>0.85</v>
      </c>
      <c r="H24" s="6">
        <v>0.28</v>
      </c>
      <c r="I24" s="6">
        <v>0.12</v>
      </c>
      <c r="J24" s="6">
        <v>0.04</v>
      </c>
      <c r="K24" s="57"/>
      <c r="L24" s="58"/>
      <c r="M24" s="58"/>
      <c r="N24" s="58"/>
      <c r="O24" s="75"/>
      <c r="R24" s="5">
        <v>14</v>
      </c>
      <c r="S24" s="19"/>
      <c r="T24" s="6">
        <v>37.9</v>
      </c>
      <c r="U24" s="6">
        <v>11.7</v>
      </c>
      <c r="V24" s="6">
        <v>3.1</v>
      </c>
      <c r="W24" s="35">
        <v>1.45</v>
      </c>
      <c r="X24" s="38">
        <v>0.44</v>
      </c>
      <c r="Y24" s="6">
        <v>0.18</v>
      </c>
      <c r="Z24" s="6">
        <v>0.07</v>
      </c>
      <c r="AA24" s="18"/>
    </row>
    <row r="25" spans="4:27" ht="12.75">
      <c r="D25" s="5">
        <v>16</v>
      </c>
      <c r="E25" s="6">
        <v>7</v>
      </c>
      <c r="F25" s="6">
        <v>2.09</v>
      </c>
      <c r="G25" s="6">
        <v>1.08</v>
      </c>
      <c r="H25" s="6">
        <v>0.37</v>
      </c>
      <c r="I25" s="6">
        <v>0.14</v>
      </c>
      <c r="J25" s="6">
        <v>0.04</v>
      </c>
      <c r="K25" s="57"/>
      <c r="L25" s="58"/>
      <c r="M25" s="58"/>
      <c r="N25" s="58"/>
      <c r="O25" s="75"/>
      <c r="R25" s="5">
        <v>16</v>
      </c>
      <c r="S25" s="57"/>
      <c r="T25" s="59"/>
      <c r="U25" s="6">
        <v>15</v>
      </c>
      <c r="V25" s="6">
        <v>3.93</v>
      </c>
      <c r="W25" s="35">
        <v>1.87</v>
      </c>
      <c r="X25" s="38">
        <v>0.55</v>
      </c>
      <c r="Y25" s="6">
        <v>0.23</v>
      </c>
      <c r="Z25" s="6">
        <v>0.08</v>
      </c>
      <c r="AA25" s="18"/>
    </row>
    <row r="26" spans="4:27" ht="12.75">
      <c r="D26" s="5">
        <v>18</v>
      </c>
      <c r="E26" s="6">
        <v>8.69</v>
      </c>
      <c r="F26" s="6">
        <v>2.6</v>
      </c>
      <c r="G26" s="6">
        <v>1.33</v>
      </c>
      <c r="H26" s="6">
        <v>0.46</v>
      </c>
      <c r="I26" s="6">
        <v>0.18</v>
      </c>
      <c r="J26" s="6">
        <v>0.07</v>
      </c>
      <c r="K26" s="57"/>
      <c r="L26" s="58"/>
      <c r="M26" s="58"/>
      <c r="N26" s="58"/>
      <c r="O26" s="75"/>
      <c r="R26" s="5">
        <v>18</v>
      </c>
      <c r="S26" s="57"/>
      <c r="T26" s="59"/>
      <c r="U26" s="6">
        <v>18.6</v>
      </c>
      <c r="V26" s="6">
        <v>4.9</v>
      </c>
      <c r="W26" s="41">
        <v>2.32</v>
      </c>
      <c r="X26" s="42">
        <v>0.69</v>
      </c>
      <c r="Y26" s="6">
        <v>0.3</v>
      </c>
      <c r="Z26" s="6">
        <v>0.09</v>
      </c>
      <c r="AA26" s="18"/>
    </row>
    <row r="27" spans="4:27" ht="12.75">
      <c r="D27" s="5">
        <v>20</v>
      </c>
      <c r="E27" s="6">
        <v>10.6</v>
      </c>
      <c r="F27" s="6">
        <v>3.15</v>
      </c>
      <c r="G27" s="6">
        <v>1.63</v>
      </c>
      <c r="H27" s="6">
        <v>0.55</v>
      </c>
      <c r="I27" s="6">
        <v>0.21</v>
      </c>
      <c r="J27" s="6">
        <v>0.09</v>
      </c>
      <c r="K27" s="6">
        <v>0.02</v>
      </c>
      <c r="L27" s="57"/>
      <c r="M27" s="58"/>
      <c r="N27" s="58"/>
      <c r="O27" s="75"/>
      <c r="R27" s="39">
        <v>20</v>
      </c>
      <c r="S27" s="57"/>
      <c r="T27" s="59"/>
      <c r="U27" s="6">
        <v>22.6</v>
      </c>
      <c r="V27" s="40">
        <v>5.96</v>
      </c>
      <c r="W27" s="45">
        <v>2.81</v>
      </c>
      <c r="X27" s="46">
        <v>0.83</v>
      </c>
      <c r="Y27" s="7">
        <v>0.35</v>
      </c>
      <c r="Z27" s="6">
        <v>0.12</v>
      </c>
      <c r="AA27" s="18"/>
    </row>
    <row r="28" spans="4:27" ht="12.75">
      <c r="D28" s="5">
        <v>22</v>
      </c>
      <c r="E28" s="6">
        <v>12.6</v>
      </c>
      <c r="F28" s="6">
        <v>3.77</v>
      </c>
      <c r="G28" s="6">
        <v>1.96</v>
      </c>
      <c r="H28" s="6">
        <v>0.67</v>
      </c>
      <c r="I28" s="6">
        <v>0.25</v>
      </c>
      <c r="J28" s="6">
        <v>0.09</v>
      </c>
      <c r="K28" s="6">
        <v>0.02</v>
      </c>
      <c r="L28" s="57"/>
      <c r="M28" s="58"/>
      <c r="N28" s="58"/>
      <c r="O28" s="75"/>
      <c r="R28" s="39">
        <v>22</v>
      </c>
      <c r="S28" s="57"/>
      <c r="T28" s="59"/>
      <c r="U28" s="6">
        <v>27</v>
      </c>
      <c r="V28" s="40">
        <v>7.11</v>
      </c>
      <c r="W28" s="47">
        <v>3.36</v>
      </c>
      <c r="X28" s="48">
        <v>1</v>
      </c>
      <c r="Y28" s="7">
        <v>0.42</v>
      </c>
      <c r="Z28" s="6">
        <v>0.37</v>
      </c>
      <c r="AA28" s="18"/>
    </row>
    <row r="29" spans="4:27" ht="12.75">
      <c r="D29" s="5">
        <v>24</v>
      </c>
      <c r="E29" s="6">
        <v>14.8</v>
      </c>
      <c r="F29" s="6">
        <v>4.42</v>
      </c>
      <c r="G29" s="6">
        <v>2.32</v>
      </c>
      <c r="H29" s="6">
        <v>0.78</v>
      </c>
      <c r="I29" s="6">
        <v>0.3</v>
      </c>
      <c r="J29" s="6">
        <v>0.12</v>
      </c>
      <c r="K29" s="6">
        <v>0.04</v>
      </c>
      <c r="L29" s="57"/>
      <c r="M29" s="58"/>
      <c r="N29" s="58"/>
      <c r="O29" s="75"/>
      <c r="R29" s="39">
        <v>24</v>
      </c>
      <c r="S29" s="57"/>
      <c r="T29" s="59"/>
      <c r="U29" s="6">
        <v>31.7</v>
      </c>
      <c r="V29" s="40">
        <v>8.35</v>
      </c>
      <c r="W29" s="47">
        <v>3.96</v>
      </c>
      <c r="X29" s="48">
        <v>1.17</v>
      </c>
      <c r="Y29" s="7">
        <v>0.49</v>
      </c>
      <c r="Z29" s="6">
        <v>0.16</v>
      </c>
      <c r="AA29" s="18"/>
    </row>
    <row r="30" spans="4:27" ht="12.75">
      <c r="D30" s="5">
        <v>26</v>
      </c>
      <c r="E30" s="6">
        <v>17.2</v>
      </c>
      <c r="F30" s="6">
        <v>5.13</v>
      </c>
      <c r="G30" s="6">
        <v>2.65</v>
      </c>
      <c r="H30" s="6">
        <v>0.9</v>
      </c>
      <c r="I30" s="6">
        <v>0.35</v>
      </c>
      <c r="J30" s="6">
        <v>0.14</v>
      </c>
      <c r="K30" s="6">
        <v>0.05</v>
      </c>
      <c r="L30" s="57"/>
      <c r="M30" s="58"/>
      <c r="N30" s="58"/>
      <c r="O30" s="75"/>
      <c r="R30" s="39">
        <v>26</v>
      </c>
      <c r="S30" s="57"/>
      <c r="T30" s="59"/>
      <c r="U30" s="6">
        <v>36.8</v>
      </c>
      <c r="V30" s="40">
        <v>9.68</v>
      </c>
      <c r="W30" s="47">
        <v>4.58</v>
      </c>
      <c r="X30" s="48">
        <v>1.36</v>
      </c>
      <c r="Y30" s="7">
        <v>0.58</v>
      </c>
      <c r="Z30" s="6">
        <v>0.21</v>
      </c>
      <c r="AA30" s="18"/>
    </row>
    <row r="31" spans="4:27" ht="12.75">
      <c r="D31" s="5">
        <v>28</v>
      </c>
      <c r="E31" s="6">
        <v>19.7</v>
      </c>
      <c r="F31" s="6">
        <v>5.89</v>
      </c>
      <c r="G31" s="6">
        <v>3.04</v>
      </c>
      <c r="H31" s="6">
        <v>1.04</v>
      </c>
      <c r="I31" s="6">
        <v>0.41</v>
      </c>
      <c r="J31" s="6">
        <v>0.16</v>
      </c>
      <c r="K31" s="6">
        <v>0.05</v>
      </c>
      <c r="L31" s="57"/>
      <c r="M31" s="58"/>
      <c r="N31" s="58"/>
      <c r="O31" s="75"/>
      <c r="R31" s="39">
        <v>28</v>
      </c>
      <c r="S31" s="57"/>
      <c r="T31" s="58"/>
      <c r="U31" s="59"/>
      <c r="V31" s="40">
        <v>11.1</v>
      </c>
      <c r="W31" s="47">
        <v>5.25</v>
      </c>
      <c r="X31" s="48">
        <v>1.56</v>
      </c>
      <c r="Y31" s="7">
        <v>0.67</v>
      </c>
      <c r="Z31" s="6">
        <v>0.23</v>
      </c>
      <c r="AA31" s="18"/>
    </row>
    <row r="32" spans="4:27" ht="12.75">
      <c r="D32" s="5">
        <v>30</v>
      </c>
      <c r="E32" s="6">
        <v>22.4</v>
      </c>
      <c r="F32" s="6">
        <v>6.7</v>
      </c>
      <c r="G32" s="6">
        <v>3.45</v>
      </c>
      <c r="H32" s="6">
        <v>1.17</v>
      </c>
      <c r="I32" s="6">
        <v>0.43</v>
      </c>
      <c r="J32" s="6">
        <v>0.18</v>
      </c>
      <c r="K32" s="6">
        <v>0.05</v>
      </c>
      <c r="L32" s="57"/>
      <c r="M32" s="58"/>
      <c r="N32" s="58"/>
      <c r="O32" s="75"/>
      <c r="R32" s="39">
        <v>30</v>
      </c>
      <c r="S32" s="57"/>
      <c r="T32" s="58"/>
      <c r="U32" s="59"/>
      <c r="V32" s="40">
        <v>12.6</v>
      </c>
      <c r="W32" s="49">
        <v>5.96</v>
      </c>
      <c r="X32" s="50">
        <v>1.77</v>
      </c>
      <c r="Y32" s="7">
        <v>0.74</v>
      </c>
      <c r="Z32" s="6">
        <v>0.25</v>
      </c>
      <c r="AA32" s="18"/>
    </row>
    <row r="33" spans="4:27" ht="12.75">
      <c r="D33" s="5">
        <v>35</v>
      </c>
      <c r="E33" s="19"/>
      <c r="F33" s="6">
        <v>8.9</v>
      </c>
      <c r="G33" s="6">
        <v>4.64</v>
      </c>
      <c r="H33" s="6">
        <v>1.56</v>
      </c>
      <c r="I33" s="6">
        <v>0.62</v>
      </c>
      <c r="J33" s="6">
        <v>0.23</v>
      </c>
      <c r="K33" s="6">
        <v>0.07</v>
      </c>
      <c r="L33" s="57"/>
      <c r="M33" s="58"/>
      <c r="N33" s="58"/>
      <c r="O33" s="75"/>
      <c r="R33" s="5">
        <v>35</v>
      </c>
      <c r="S33" s="57"/>
      <c r="T33" s="58"/>
      <c r="U33" s="59"/>
      <c r="V33" s="6">
        <v>16.8</v>
      </c>
      <c r="W33" s="43">
        <v>7.94</v>
      </c>
      <c r="X33" s="44">
        <v>2.35</v>
      </c>
      <c r="Y33" s="6">
        <v>1</v>
      </c>
      <c r="Z33" s="6">
        <v>0.35</v>
      </c>
      <c r="AA33" s="18"/>
    </row>
    <row r="34" spans="4:27" ht="12.75">
      <c r="D34" s="5">
        <v>40</v>
      </c>
      <c r="E34" s="19"/>
      <c r="F34" s="6">
        <v>11.4</v>
      </c>
      <c r="G34" s="6">
        <v>5.89</v>
      </c>
      <c r="H34" s="6">
        <v>1.98</v>
      </c>
      <c r="I34" s="6">
        <v>0.78</v>
      </c>
      <c r="J34" s="6">
        <v>0.3</v>
      </c>
      <c r="K34" s="6">
        <v>0.09</v>
      </c>
      <c r="L34" s="6">
        <v>0.02</v>
      </c>
      <c r="M34" s="57"/>
      <c r="N34" s="58"/>
      <c r="O34" s="75"/>
      <c r="R34" s="5">
        <v>40</v>
      </c>
      <c r="S34" s="57"/>
      <c r="T34" s="58"/>
      <c r="U34" s="59"/>
      <c r="V34" s="6">
        <v>21.5</v>
      </c>
      <c r="W34" s="35">
        <v>10.2</v>
      </c>
      <c r="X34" s="38">
        <v>3.02</v>
      </c>
      <c r="Y34" s="6">
        <v>1.27</v>
      </c>
      <c r="Z34" s="6">
        <v>0.44</v>
      </c>
      <c r="AA34" s="18"/>
    </row>
    <row r="35" spans="4:27" ht="12.75">
      <c r="D35" s="5">
        <v>45</v>
      </c>
      <c r="E35" s="19"/>
      <c r="F35" s="6">
        <v>14.2</v>
      </c>
      <c r="G35" s="6">
        <v>7.34</v>
      </c>
      <c r="H35" s="6">
        <v>2.48</v>
      </c>
      <c r="I35" s="6">
        <v>0.97</v>
      </c>
      <c r="J35" s="6">
        <v>0.37</v>
      </c>
      <c r="K35" s="6">
        <v>0.12</v>
      </c>
      <c r="L35" s="6">
        <v>0.04</v>
      </c>
      <c r="M35" s="57"/>
      <c r="N35" s="58"/>
      <c r="O35" s="75"/>
      <c r="R35" s="5">
        <v>45</v>
      </c>
      <c r="S35" s="57"/>
      <c r="T35" s="58"/>
      <c r="U35" s="59"/>
      <c r="V35" s="6">
        <v>26.8</v>
      </c>
      <c r="W35" s="35">
        <v>12.7</v>
      </c>
      <c r="X35" s="38">
        <v>3.75</v>
      </c>
      <c r="Y35" s="6">
        <v>1.59</v>
      </c>
      <c r="Z35" s="6">
        <v>0.55</v>
      </c>
      <c r="AA35" s="18"/>
    </row>
    <row r="36" spans="4:27" ht="12.75">
      <c r="D36" s="5">
        <v>50</v>
      </c>
      <c r="E36" s="19"/>
      <c r="F36" s="6">
        <v>17.2</v>
      </c>
      <c r="G36" s="6">
        <v>8.92</v>
      </c>
      <c r="H36" s="6">
        <v>3.01</v>
      </c>
      <c r="I36" s="6">
        <v>1.2</v>
      </c>
      <c r="J36" s="6">
        <v>0.46</v>
      </c>
      <c r="K36" s="6">
        <v>0.14</v>
      </c>
      <c r="L36" s="6">
        <v>0.04</v>
      </c>
      <c r="M36" s="57"/>
      <c r="N36" s="58"/>
      <c r="O36" s="75"/>
      <c r="R36" s="5">
        <v>50</v>
      </c>
      <c r="S36" s="57"/>
      <c r="T36" s="58"/>
      <c r="U36" s="59"/>
      <c r="V36" s="6">
        <v>32.5</v>
      </c>
      <c r="W36" s="35">
        <v>15.4</v>
      </c>
      <c r="X36" s="38">
        <v>4.55</v>
      </c>
      <c r="Y36" s="6">
        <v>1.91</v>
      </c>
      <c r="Z36" s="6">
        <v>0.67</v>
      </c>
      <c r="AA36" s="18"/>
    </row>
    <row r="37" spans="4:27" ht="12.75">
      <c r="D37" s="5">
        <v>55</v>
      </c>
      <c r="E37" s="19"/>
      <c r="F37" s="6">
        <v>20.5</v>
      </c>
      <c r="G37" s="6">
        <v>10.6</v>
      </c>
      <c r="H37" s="6">
        <v>3.59</v>
      </c>
      <c r="I37" s="6">
        <v>1.43</v>
      </c>
      <c r="J37" s="6">
        <v>0.55</v>
      </c>
      <c r="K37" s="6">
        <v>0.16</v>
      </c>
      <c r="L37" s="6">
        <v>0.05</v>
      </c>
      <c r="M37" s="57"/>
      <c r="N37" s="58"/>
      <c r="O37" s="75"/>
      <c r="R37" s="5">
        <v>55</v>
      </c>
      <c r="S37" s="57"/>
      <c r="T37" s="58"/>
      <c r="U37" s="58"/>
      <c r="V37" s="59"/>
      <c r="W37" s="35">
        <v>18.3</v>
      </c>
      <c r="X37" s="38">
        <v>5.43</v>
      </c>
      <c r="Y37" s="6">
        <v>1.96</v>
      </c>
      <c r="Z37" s="6">
        <v>0.81</v>
      </c>
      <c r="AA37" s="18"/>
    </row>
    <row r="38" spans="4:27" ht="12.75">
      <c r="D38" s="5">
        <v>60</v>
      </c>
      <c r="E38" s="19"/>
      <c r="F38" s="6">
        <v>24.1</v>
      </c>
      <c r="G38" s="6">
        <v>12.5</v>
      </c>
      <c r="H38" s="6">
        <v>4.21</v>
      </c>
      <c r="I38" s="6">
        <v>1.66</v>
      </c>
      <c r="J38" s="6">
        <v>0.64</v>
      </c>
      <c r="K38" s="6">
        <v>0.18</v>
      </c>
      <c r="L38" s="6">
        <v>0.07</v>
      </c>
      <c r="M38" s="6">
        <v>0.02</v>
      </c>
      <c r="N38" s="57"/>
      <c r="O38" s="75"/>
      <c r="R38" s="5">
        <v>60</v>
      </c>
      <c r="S38" s="57"/>
      <c r="T38" s="58"/>
      <c r="U38" s="58"/>
      <c r="V38" s="59"/>
      <c r="W38" s="35">
        <v>21.5</v>
      </c>
      <c r="X38" s="38">
        <v>6.4</v>
      </c>
      <c r="Y38" s="6">
        <v>2.7</v>
      </c>
      <c r="Z38" s="6">
        <v>0.94</v>
      </c>
      <c r="AA38" s="18"/>
    </row>
    <row r="39" spans="4:27" ht="12.75">
      <c r="D39" s="5">
        <v>70</v>
      </c>
      <c r="E39" s="57"/>
      <c r="F39" s="59"/>
      <c r="G39" s="6">
        <v>16.6</v>
      </c>
      <c r="H39" s="6">
        <v>5.61</v>
      </c>
      <c r="I39" s="6">
        <v>2.21</v>
      </c>
      <c r="J39" s="6">
        <v>0.85</v>
      </c>
      <c r="K39" s="6">
        <v>0.25</v>
      </c>
      <c r="L39" s="6">
        <v>0.09</v>
      </c>
      <c r="M39" s="6">
        <v>0.03</v>
      </c>
      <c r="N39" s="57"/>
      <c r="O39" s="75"/>
      <c r="R39" s="5">
        <v>65</v>
      </c>
      <c r="S39" s="57"/>
      <c r="T39" s="58"/>
      <c r="U39" s="58"/>
      <c r="V39" s="59"/>
      <c r="W39" s="35">
        <v>23.8</v>
      </c>
      <c r="X39" s="38">
        <v>7.41</v>
      </c>
      <c r="Y39" s="6">
        <v>3.13</v>
      </c>
      <c r="Z39" s="6">
        <v>1.08</v>
      </c>
      <c r="AA39" s="18"/>
    </row>
    <row r="40" spans="4:27" ht="12.75">
      <c r="D40" s="5">
        <v>80</v>
      </c>
      <c r="E40" s="57"/>
      <c r="F40" s="59"/>
      <c r="G40" s="6">
        <v>21.3</v>
      </c>
      <c r="H40" s="6">
        <v>7.18</v>
      </c>
      <c r="I40" s="6">
        <v>2.83</v>
      </c>
      <c r="J40" s="6">
        <v>1.08</v>
      </c>
      <c r="K40" s="6">
        <v>0.32</v>
      </c>
      <c r="L40" s="6">
        <v>0.12</v>
      </c>
      <c r="M40" s="6">
        <v>0.04</v>
      </c>
      <c r="N40" s="57"/>
      <c r="O40" s="75"/>
      <c r="R40" s="5">
        <v>70</v>
      </c>
      <c r="S40" s="57"/>
      <c r="T40" s="58"/>
      <c r="U40" s="58"/>
      <c r="V40" s="59"/>
      <c r="W40" s="35">
        <v>28.7</v>
      </c>
      <c r="X40" s="38">
        <v>8.49</v>
      </c>
      <c r="Y40" s="6">
        <v>3.59</v>
      </c>
      <c r="Z40" s="6">
        <v>1.24</v>
      </c>
      <c r="AA40" s="18"/>
    </row>
    <row r="41" spans="4:27" ht="12.75">
      <c r="D41" s="5">
        <v>90</v>
      </c>
      <c r="E41" s="57"/>
      <c r="F41" s="58"/>
      <c r="G41" s="59"/>
      <c r="H41" s="6">
        <v>8.92</v>
      </c>
      <c r="I41" s="6">
        <v>3.52</v>
      </c>
      <c r="J41" s="6">
        <v>1.36</v>
      </c>
      <c r="K41" s="6">
        <v>0.39</v>
      </c>
      <c r="L41" s="6">
        <v>0.14</v>
      </c>
      <c r="M41" s="6">
        <v>0.07</v>
      </c>
      <c r="N41" s="57"/>
      <c r="O41" s="75"/>
      <c r="R41" s="5">
        <v>75</v>
      </c>
      <c r="S41" s="57"/>
      <c r="T41" s="58"/>
      <c r="U41" s="58"/>
      <c r="V41" s="59"/>
      <c r="W41" s="35">
        <v>32.6</v>
      </c>
      <c r="X41" s="38">
        <v>9.67</v>
      </c>
      <c r="Y41" s="6">
        <v>4.07</v>
      </c>
      <c r="Z41" s="6">
        <v>1.4</v>
      </c>
      <c r="AA41" s="18"/>
    </row>
    <row r="42" spans="4:27" ht="12.75">
      <c r="D42" s="5">
        <v>100</v>
      </c>
      <c r="E42" s="57"/>
      <c r="F42" s="58"/>
      <c r="G42" s="59"/>
      <c r="H42" s="6">
        <v>10.9</v>
      </c>
      <c r="I42" s="6">
        <v>4.28</v>
      </c>
      <c r="J42" s="6">
        <v>1.66</v>
      </c>
      <c r="K42" s="20">
        <v>0.48</v>
      </c>
      <c r="L42" s="6">
        <v>0.18</v>
      </c>
      <c r="M42" s="6">
        <v>0.07</v>
      </c>
      <c r="N42" s="6">
        <v>0.02</v>
      </c>
      <c r="O42" s="21"/>
      <c r="R42" s="5">
        <v>80</v>
      </c>
      <c r="S42" s="57"/>
      <c r="T42" s="58"/>
      <c r="U42" s="58"/>
      <c r="V42" s="58"/>
      <c r="W42" s="59"/>
      <c r="X42" s="38">
        <v>10.9</v>
      </c>
      <c r="Y42" s="6">
        <v>4.58</v>
      </c>
      <c r="Z42" s="6">
        <v>1.59</v>
      </c>
      <c r="AA42" s="18"/>
    </row>
    <row r="43" spans="4:27" ht="12.75">
      <c r="D43" s="5">
        <v>150</v>
      </c>
      <c r="E43" s="57"/>
      <c r="F43" s="58"/>
      <c r="G43" s="59"/>
      <c r="H43" s="6">
        <v>23.2</v>
      </c>
      <c r="I43" s="6">
        <v>9.06</v>
      </c>
      <c r="J43" s="6">
        <v>3.5</v>
      </c>
      <c r="K43" s="6">
        <v>1.04</v>
      </c>
      <c r="L43" s="6">
        <v>0.37</v>
      </c>
      <c r="M43" s="6">
        <v>0.16</v>
      </c>
      <c r="N43" s="6">
        <v>0.05</v>
      </c>
      <c r="O43" s="21"/>
      <c r="R43" s="5">
        <v>85</v>
      </c>
      <c r="S43" s="57"/>
      <c r="T43" s="58"/>
      <c r="U43" s="58"/>
      <c r="V43" s="58"/>
      <c r="W43" s="59"/>
      <c r="X43" s="38">
        <v>12.2</v>
      </c>
      <c r="Y43" s="6">
        <v>5.13</v>
      </c>
      <c r="Z43" s="6">
        <v>1.77</v>
      </c>
      <c r="AA43" s="18"/>
    </row>
    <row r="44" spans="4:27" ht="12.75">
      <c r="D44" s="5">
        <v>200</v>
      </c>
      <c r="E44" s="57"/>
      <c r="F44" s="58"/>
      <c r="G44" s="58"/>
      <c r="H44" s="59"/>
      <c r="I44" s="6">
        <v>15.5</v>
      </c>
      <c r="J44" s="6">
        <v>5.96</v>
      </c>
      <c r="K44" s="6">
        <v>1.75</v>
      </c>
      <c r="L44" s="6">
        <v>0.62</v>
      </c>
      <c r="M44" s="6">
        <v>0.28</v>
      </c>
      <c r="N44" s="6">
        <v>0.07</v>
      </c>
      <c r="O44" s="22">
        <v>0.02</v>
      </c>
      <c r="R44" s="5">
        <v>90</v>
      </c>
      <c r="S44" s="57"/>
      <c r="T44" s="58"/>
      <c r="U44" s="58"/>
      <c r="V44" s="58"/>
      <c r="W44" s="59"/>
      <c r="X44" s="38">
        <v>13.5</v>
      </c>
      <c r="Y44" s="6">
        <v>5.71</v>
      </c>
      <c r="Z44" s="6">
        <v>1.98</v>
      </c>
      <c r="AA44" s="18"/>
    </row>
    <row r="45" spans="4:27" ht="12.75">
      <c r="D45" s="5">
        <v>250</v>
      </c>
      <c r="E45" s="57"/>
      <c r="F45" s="58"/>
      <c r="G45" s="58"/>
      <c r="H45" s="59"/>
      <c r="I45" s="6">
        <v>23.4</v>
      </c>
      <c r="J45" s="6">
        <v>9.05</v>
      </c>
      <c r="K45" s="6">
        <v>2.65</v>
      </c>
      <c r="L45" s="6">
        <v>0.94</v>
      </c>
      <c r="M45" s="6">
        <v>0.42</v>
      </c>
      <c r="N45" s="6">
        <v>0.12</v>
      </c>
      <c r="O45" s="22">
        <v>0.05</v>
      </c>
      <c r="R45" s="5">
        <v>95</v>
      </c>
      <c r="S45" s="57"/>
      <c r="T45" s="58"/>
      <c r="U45" s="58"/>
      <c r="V45" s="58"/>
      <c r="W45" s="59"/>
      <c r="X45" s="38">
        <v>15</v>
      </c>
      <c r="Y45" s="6">
        <v>6.31</v>
      </c>
      <c r="Z45" s="6">
        <v>2.19</v>
      </c>
      <c r="AA45" s="18"/>
    </row>
    <row r="46" spans="4:27" ht="12.75">
      <c r="D46" s="5">
        <v>300</v>
      </c>
      <c r="E46" s="57"/>
      <c r="F46" s="58"/>
      <c r="G46" s="58"/>
      <c r="H46" s="58"/>
      <c r="I46" s="59"/>
      <c r="J46" s="6">
        <v>12.6</v>
      </c>
      <c r="K46" s="6">
        <v>3.73</v>
      </c>
      <c r="L46" s="6">
        <v>1.34</v>
      </c>
      <c r="M46" s="6">
        <v>0.58</v>
      </c>
      <c r="N46" s="6">
        <v>0.16</v>
      </c>
      <c r="O46" s="22">
        <v>0.05</v>
      </c>
      <c r="R46" s="5">
        <v>100</v>
      </c>
      <c r="S46" s="57"/>
      <c r="T46" s="58"/>
      <c r="U46" s="58"/>
      <c r="V46" s="58"/>
      <c r="W46" s="59"/>
      <c r="X46" s="38">
        <v>16.5</v>
      </c>
      <c r="Y46" s="6">
        <v>6.92</v>
      </c>
      <c r="Z46" s="6">
        <v>2.42</v>
      </c>
      <c r="AA46" s="18"/>
    </row>
    <row r="47" spans="4:27" ht="12.75">
      <c r="D47" s="5">
        <v>350</v>
      </c>
      <c r="E47" s="57"/>
      <c r="F47" s="58"/>
      <c r="G47" s="58"/>
      <c r="H47" s="58"/>
      <c r="I47" s="59"/>
      <c r="J47" s="6">
        <v>16.8</v>
      </c>
      <c r="K47" s="6">
        <v>4.95</v>
      </c>
      <c r="L47" s="6">
        <v>1.78</v>
      </c>
      <c r="M47" s="6">
        <v>0.76</v>
      </c>
      <c r="N47" s="6">
        <v>0.21</v>
      </c>
      <c r="O47" s="22">
        <v>0.07</v>
      </c>
      <c r="R47" s="5">
        <v>150</v>
      </c>
      <c r="S47" s="57"/>
      <c r="T47" s="58"/>
      <c r="U47" s="58"/>
      <c r="V47" s="58"/>
      <c r="W47" s="59"/>
      <c r="X47" s="38">
        <v>34.5</v>
      </c>
      <c r="Y47" s="6">
        <v>14.7</v>
      </c>
      <c r="Z47" s="6">
        <v>5.11</v>
      </c>
      <c r="AA47" s="18"/>
    </row>
    <row r="48" spans="4:27" ht="12.75">
      <c r="D48" s="5">
        <v>400</v>
      </c>
      <c r="E48" s="57"/>
      <c r="F48" s="58"/>
      <c r="G48" s="58"/>
      <c r="H48" s="58"/>
      <c r="I48" s="59"/>
      <c r="J48" s="6">
        <v>21.5</v>
      </c>
      <c r="K48" s="6">
        <v>6.33</v>
      </c>
      <c r="L48" s="6">
        <v>2.25</v>
      </c>
      <c r="M48" s="6">
        <v>0.97</v>
      </c>
      <c r="N48" s="6">
        <v>0.28</v>
      </c>
      <c r="O48" s="22">
        <v>0.1</v>
      </c>
      <c r="R48" s="5">
        <v>200</v>
      </c>
      <c r="S48" s="57"/>
      <c r="T48" s="58"/>
      <c r="U48" s="58"/>
      <c r="V48" s="58"/>
      <c r="W48" s="58"/>
      <c r="X48" s="59"/>
      <c r="Y48" s="6">
        <v>25</v>
      </c>
      <c r="Z48" s="6">
        <v>8.7</v>
      </c>
      <c r="AA48" s="18"/>
    </row>
    <row r="49" spans="4:27" ht="13.5" thickBot="1">
      <c r="D49" s="5">
        <v>450</v>
      </c>
      <c r="E49" s="57"/>
      <c r="F49" s="58"/>
      <c r="G49" s="58"/>
      <c r="H49" s="58"/>
      <c r="I49" s="58"/>
      <c r="J49" s="59"/>
      <c r="K49" s="6">
        <v>7.87</v>
      </c>
      <c r="L49" s="6">
        <v>2.81</v>
      </c>
      <c r="M49" s="6">
        <v>1.2</v>
      </c>
      <c r="N49" s="6">
        <v>0.32</v>
      </c>
      <c r="O49" s="22">
        <v>0.12</v>
      </c>
      <c r="R49" s="23">
        <v>300</v>
      </c>
      <c r="S49" s="60"/>
      <c r="T49" s="61"/>
      <c r="U49" s="61"/>
      <c r="V49" s="61"/>
      <c r="W49" s="61"/>
      <c r="X49" s="61"/>
      <c r="Y49" s="62"/>
      <c r="Z49" s="24">
        <v>18.4</v>
      </c>
      <c r="AA49" s="25"/>
    </row>
    <row r="50" spans="4:15" ht="12.75">
      <c r="D50" s="5">
        <v>500</v>
      </c>
      <c r="E50" s="57"/>
      <c r="F50" s="58"/>
      <c r="G50" s="58"/>
      <c r="H50" s="58"/>
      <c r="I50" s="58"/>
      <c r="J50" s="59"/>
      <c r="K50" s="6">
        <v>9.55</v>
      </c>
      <c r="L50" s="6">
        <v>3.41</v>
      </c>
      <c r="M50" s="6">
        <v>1.45</v>
      </c>
      <c r="N50" s="6">
        <v>0.42</v>
      </c>
      <c r="O50" s="22">
        <v>0.14</v>
      </c>
    </row>
    <row r="51" spans="4:15" ht="12.75">
      <c r="D51" s="5">
        <v>550</v>
      </c>
      <c r="E51" s="57"/>
      <c r="F51" s="58"/>
      <c r="G51" s="58"/>
      <c r="H51" s="58"/>
      <c r="I51" s="58"/>
      <c r="J51" s="59"/>
      <c r="K51" s="6">
        <v>11.4</v>
      </c>
      <c r="L51" s="6">
        <v>4.07</v>
      </c>
      <c r="M51" s="6">
        <v>1.75</v>
      </c>
      <c r="N51" s="6">
        <v>0.48</v>
      </c>
      <c r="O51" s="22">
        <v>0.16</v>
      </c>
    </row>
    <row r="52" spans="4:15" ht="12.75">
      <c r="D52" s="5">
        <v>600</v>
      </c>
      <c r="E52" s="57"/>
      <c r="F52" s="58"/>
      <c r="G52" s="58"/>
      <c r="H52" s="58"/>
      <c r="I52" s="58"/>
      <c r="J52" s="59"/>
      <c r="K52" s="6">
        <v>13.4</v>
      </c>
      <c r="L52" s="6">
        <v>4.78</v>
      </c>
      <c r="M52" s="6">
        <v>2.05</v>
      </c>
      <c r="N52" s="6">
        <v>0.58</v>
      </c>
      <c r="O52" s="22">
        <v>0.18</v>
      </c>
    </row>
    <row r="53" spans="4:15" ht="12.75">
      <c r="D53" s="5">
        <v>650</v>
      </c>
      <c r="E53" s="57"/>
      <c r="F53" s="58"/>
      <c r="G53" s="58"/>
      <c r="H53" s="58"/>
      <c r="I53" s="58"/>
      <c r="J53" s="59"/>
      <c r="K53" s="6">
        <v>15.5</v>
      </c>
      <c r="L53" s="6">
        <v>5.54</v>
      </c>
      <c r="M53" s="6">
        <v>2.37</v>
      </c>
      <c r="N53" s="6">
        <v>0.67</v>
      </c>
      <c r="O53" s="22">
        <v>0.23</v>
      </c>
    </row>
    <row r="54" spans="4:15" ht="12.75">
      <c r="D54" s="5">
        <v>700</v>
      </c>
      <c r="E54" s="57"/>
      <c r="F54" s="58"/>
      <c r="G54" s="58"/>
      <c r="H54" s="58"/>
      <c r="I54" s="58"/>
      <c r="J54" s="59"/>
      <c r="K54" s="6">
        <v>17.8</v>
      </c>
      <c r="L54" s="6">
        <v>6.37</v>
      </c>
      <c r="M54" s="6">
        <v>2.71</v>
      </c>
      <c r="N54" s="6">
        <v>0.76</v>
      </c>
      <c r="O54" s="22">
        <v>0.25</v>
      </c>
    </row>
    <row r="55" spans="4:15" ht="12.75">
      <c r="D55" s="5">
        <v>750</v>
      </c>
      <c r="E55" s="57"/>
      <c r="F55" s="58"/>
      <c r="G55" s="58"/>
      <c r="H55" s="58"/>
      <c r="I55" s="58"/>
      <c r="J55" s="59"/>
      <c r="K55" s="6">
        <v>20.3</v>
      </c>
      <c r="L55" s="6">
        <v>7.22</v>
      </c>
      <c r="M55" s="6">
        <v>3.1</v>
      </c>
      <c r="N55" s="6">
        <v>0.86</v>
      </c>
      <c r="O55" s="22">
        <v>0.3</v>
      </c>
    </row>
    <row r="56" spans="4:15" ht="12.75">
      <c r="D56" s="5">
        <v>800</v>
      </c>
      <c r="E56" s="57"/>
      <c r="F56" s="58"/>
      <c r="G56" s="58"/>
      <c r="H56" s="58"/>
      <c r="I56" s="58"/>
      <c r="J56" s="58"/>
      <c r="K56" s="59"/>
      <c r="L56" s="6">
        <v>8.14</v>
      </c>
      <c r="M56" s="6">
        <v>3.5</v>
      </c>
      <c r="N56" s="6">
        <v>0.97</v>
      </c>
      <c r="O56" s="22">
        <v>0.32</v>
      </c>
    </row>
    <row r="57" spans="4:15" ht="12.75">
      <c r="D57" s="5">
        <v>850</v>
      </c>
      <c r="E57" s="57"/>
      <c r="F57" s="58"/>
      <c r="G57" s="58"/>
      <c r="H57" s="58"/>
      <c r="I57" s="58"/>
      <c r="J57" s="58"/>
      <c r="K57" s="59"/>
      <c r="L57" s="6">
        <v>9.11</v>
      </c>
      <c r="M57" s="6">
        <v>3.89</v>
      </c>
      <c r="N57" s="6">
        <v>1.08</v>
      </c>
      <c r="O57" s="22">
        <v>0.37</v>
      </c>
    </row>
    <row r="58" spans="4:15" ht="12.75">
      <c r="D58" s="5">
        <v>900</v>
      </c>
      <c r="E58" s="57"/>
      <c r="F58" s="58"/>
      <c r="G58" s="58"/>
      <c r="H58" s="58"/>
      <c r="I58" s="58"/>
      <c r="J58" s="58"/>
      <c r="K58" s="59"/>
      <c r="L58" s="6">
        <v>10.1</v>
      </c>
      <c r="M58" s="6">
        <v>4.32</v>
      </c>
      <c r="N58" s="6">
        <v>1.2</v>
      </c>
      <c r="O58" s="22">
        <v>0.42</v>
      </c>
    </row>
    <row r="59" spans="4:15" ht="12.75">
      <c r="D59" s="5">
        <v>950</v>
      </c>
      <c r="E59" s="57"/>
      <c r="F59" s="58"/>
      <c r="G59" s="58"/>
      <c r="H59" s="58"/>
      <c r="I59" s="58"/>
      <c r="J59" s="58"/>
      <c r="K59" s="59"/>
      <c r="L59" s="6">
        <v>10.8</v>
      </c>
      <c r="M59" s="6">
        <v>4.79</v>
      </c>
      <c r="N59" s="6">
        <v>1.34</v>
      </c>
      <c r="O59" s="22">
        <v>0.46</v>
      </c>
    </row>
    <row r="60" spans="4:15" ht="13.5" thickBot="1">
      <c r="D60" s="26">
        <v>1000</v>
      </c>
      <c r="E60" s="60"/>
      <c r="F60" s="61"/>
      <c r="G60" s="61"/>
      <c r="H60" s="61"/>
      <c r="I60" s="61"/>
      <c r="J60" s="61"/>
      <c r="K60" s="62"/>
      <c r="L60" s="24">
        <v>12.3</v>
      </c>
      <c r="M60" s="24">
        <v>5.27</v>
      </c>
      <c r="N60" s="24">
        <v>1.45</v>
      </c>
      <c r="O60" s="27">
        <v>0.51</v>
      </c>
    </row>
  </sheetData>
  <mergeCells count="93">
    <mergeCell ref="E10:O10"/>
    <mergeCell ref="G12:O12"/>
    <mergeCell ref="H13:O13"/>
    <mergeCell ref="H14:O14"/>
    <mergeCell ref="I15:O15"/>
    <mergeCell ref="I16:O16"/>
    <mergeCell ref="J17:O17"/>
    <mergeCell ref="J18:O18"/>
    <mergeCell ref="J19:O19"/>
    <mergeCell ref="J20:O20"/>
    <mergeCell ref="K21:O21"/>
    <mergeCell ref="K22:O22"/>
    <mergeCell ref="K23:O23"/>
    <mergeCell ref="K24:O24"/>
    <mergeCell ref="K25:O25"/>
    <mergeCell ref="K26:O26"/>
    <mergeCell ref="L27:O27"/>
    <mergeCell ref="L28:O28"/>
    <mergeCell ref="L29:O29"/>
    <mergeCell ref="L30:O30"/>
    <mergeCell ref="L31:O31"/>
    <mergeCell ref="L32:O32"/>
    <mergeCell ref="L33:O33"/>
    <mergeCell ref="M34:O34"/>
    <mergeCell ref="M35:O35"/>
    <mergeCell ref="M36:O36"/>
    <mergeCell ref="M37:O37"/>
    <mergeCell ref="N38:O38"/>
    <mergeCell ref="E39:F39"/>
    <mergeCell ref="N39:O39"/>
    <mergeCell ref="E40:F40"/>
    <mergeCell ref="N40:O40"/>
    <mergeCell ref="E41:G41"/>
    <mergeCell ref="N41:O41"/>
    <mergeCell ref="E42:G42"/>
    <mergeCell ref="E43:G43"/>
    <mergeCell ref="E44:H44"/>
    <mergeCell ref="E45:H45"/>
    <mergeCell ref="E46:I46"/>
    <mergeCell ref="E47:I47"/>
    <mergeCell ref="E53:J53"/>
    <mergeCell ref="E54:J54"/>
    <mergeCell ref="E55:J55"/>
    <mergeCell ref="E48:I48"/>
    <mergeCell ref="E49:J49"/>
    <mergeCell ref="E50:J50"/>
    <mergeCell ref="E51:J51"/>
    <mergeCell ref="E60:K60"/>
    <mergeCell ref="D6:O6"/>
    <mergeCell ref="D7:O7"/>
    <mergeCell ref="D8:O8"/>
    <mergeCell ref="D9:O9"/>
    <mergeCell ref="E56:K56"/>
    <mergeCell ref="E57:K57"/>
    <mergeCell ref="E58:K58"/>
    <mergeCell ref="E59:K59"/>
    <mergeCell ref="E52:J52"/>
    <mergeCell ref="S11:Z11"/>
    <mergeCell ref="W13:Z13"/>
    <mergeCell ref="X14:Z14"/>
    <mergeCell ref="Y15:Z15"/>
    <mergeCell ref="Z16:AA16"/>
    <mergeCell ref="Y17:Z17"/>
    <mergeCell ref="S25:T25"/>
    <mergeCell ref="S26:T26"/>
    <mergeCell ref="S27:T27"/>
    <mergeCell ref="S28:T28"/>
    <mergeCell ref="S29:T29"/>
    <mergeCell ref="S30:T30"/>
    <mergeCell ref="S31:U31"/>
    <mergeCell ref="S32:U32"/>
    <mergeCell ref="S33:U33"/>
    <mergeCell ref="S34:U34"/>
    <mergeCell ref="S35:U35"/>
    <mergeCell ref="S36:U36"/>
    <mergeCell ref="S37:V37"/>
    <mergeCell ref="S38:V38"/>
    <mergeCell ref="S45:W45"/>
    <mergeCell ref="S46:W46"/>
    <mergeCell ref="S39:V39"/>
    <mergeCell ref="S40:V40"/>
    <mergeCell ref="S41:V41"/>
    <mergeCell ref="S42:W42"/>
    <mergeCell ref="S47:W47"/>
    <mergeCell ref="S48:X48"/>
    <mergeCell ref="S49:Y49"/>
    <mergeCell ref="R6:AA6"/>
    <mergeCell ref="R7:AA7"/>
    <mergeCell ref="R8:AA8"/>
    <mergeCell ref="R9:AA9"/>
    <mergeCell ref="R10:AA10"/>
    <mergeCell ref="S43:W43"/>
    <mergeCell ref="S44:W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4:K5"/>
  <sheetViews>
    <sheetView zoomScale="75" zoomScaleNormal="75" workbookViewId="0" topLeftCell="A1">
      <selection activeCell="L11" sqref="L11"/>
    </sheetView>
  </sheetViews>
  <sheetFormatPr defaultColWidth="9.140625" defaultRowHeight="12.75"/>
  <sheetData>
    <row r="4" ht="18">
      <c r="K4" s="51" t="s">
        <v>37</v>
      </c>
    </row>
    <row r="5" ht="18">
      <c r="K5" s="51" t="s">
        <v>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VWSHAFT</dc:creator>
  <cp:keywords/>
  <dc:description/>
  <cp:lastModifiedBy>bs</cp:lastModifiedBy>
  <cp:lastPrinted>2006-02-11T17:00:50Z</cp:lastPrinted>
  <dcterms:created xsi:type="dcterms:W3CDTF">2006-02-10T02:57:35Z</dcterms:created>
  <dcterms:modified xsi:type="dcterms:W3CDTF">2006-02-14T16:29:12Z</dcterms:modified>
  <cp:category/>
  <cp:version/>
  <cp:contentType/>
  <cp:contentStatus/>
</cp:coreProperties>
</file>