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OB\ECO\RoyJ\2200\"/>
    </mc:Choice>
  </mc:AlternateContent>
  <xr:revisionPtr revIDLastSave="0" documentId="13_ncr:1_{21CAD76B-277E-4795-A192-6DAF54EA2C8F}" xr6:coauthVersionLast="47" xr6:coauthVersionMax="47" xr10:uidLastSave="{00000000-0000-0000-0000-000000000000}"/>
  <bookViews>
    <workbookView xWindow="-120" yWindow="-120" windowWidth="19440" windowHeight="10320" activeTab="1" xr2:uid="{79795F8F-76D5-4655-83B3-D6060F1FD652}"/>
  </bookViews>
  <sheets>
    <sheet name="Cereal_Brands" sheetId="1" r:id="rId1"/>
    <sheet name="sp25short" sheetId="4" r:id="rId2"/>
    <sheet name="Sheet1" sheetId="5" r:id="rId3"/>
    <sheet name="readme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5" l="1"/>
  <c r="B3" i="5"/>
  <c r="B4" i="5"/>
  <c r="B5" i="5"/>
  <c r="B6" i="5"/>
  <c r="B2" i="5"/>
  <c r="G34" i="4"/>
  <c r="H33" i="4"/>
  <c r="H29" i="4"/>
  <c r="H30" i="4"/>
  <c r="H31" i="4"/>
  <c r="H32" i="4"/>
  <c r="H28" i="4"/>
  <c r="G29" i="4"/>
  <c r="G30" i="4"/>
  <c r="G31" i="4"/>
  <c r="G32" i="4"/>
  <c r="G28" i="4"/>
  <c r="F29" i="4"/>
  <c r="F30" i="4"/>
  <c r="F31" i="4"/>
  <c r="F32" i="4"/>
  <c r="F28" i="4"/>
  <c r="C15" i="4"/>
  <c r="M17" i="4"/>
  <c r="C14" i="4"/>
  <c r="M16" i="4"/>
  <c r="M15" i="4"/>
  <c r="M11" i="4"/>
  <c r="M12" i="4"/>
  <c r="M13" i="4"/>
  <c r="M14" i="4"/>
  <c r="M10" i="4"/>
  <c r="C13" i="4"/>
  <c r="C12" i="4"/>
  <c r="G10" i="4" a="1"/>
  <c r="G10" i="4" s="1"/>
  <c r="G9" i="4"/>
  <c r="G8" i="4"/>
  <c r="C11" i="4" s="1"/>
  <c r="G7" i="4"/>
  <c r="C10" i="4" s="1"/>
  <c r="S61" i="1"/>
  <c r="S9" i="1"/>
  <c r="S8" i="1"/>
  <c r="S6" i="1"/>
  <c r="R4" i="1"/>
  <c r="R3" i="1" a="1"/>
  <c r="R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<sst xmlns="http://schemas.openxmlformats.org/spreadsheetml/2006/main" count="463" uniqueCount="174">
  <si>
    <t>Shelf</t>
  </si>
  <si>
    <t>Name</t>
  </si>
  <si>
    <t>Manufacturer</t>
  </si>
  <si>
    <t>Type</t>
  </si>
  <si>
    <t>Calories</t>
  </si>
  <si>
    <t>Protein</t>
  </si>
  <si>
    <t>Fat</t>
  </si>
  <si>
    <t>Sodium</t>
  </si>
  <si>
    <t>Fiber</t>
  </si>
  <si>
    <t>Carbohydrates</t>
  </si>
  <si>
    <t>Sugars</t>
  </si>
  <si>
    <t>Potassium</t>
  </si>
  <si>
    <t>Vitamins</t>
  </si>
  <si>
    <t>Weight (of One Serving Cup)</t>
  </si>
  <si>
    <t>Cups in Serving</t>
  </si>
  <si>
    <t>Top</t>
  </si>
  <si>
    <t>100%_Bran</t>
  </si>
  <si>
    <t>N</t>
  </si>
  <si>
    <t>C</t>
  </si>
  <si>
    <t>100%_Natural_Bran</t>
  </si>
  <si>
    <t>Q</t>
  </si>
  <si>
    <t>All-Bran</t>
  </si>
  <si>
    <t>K</t>
  </si>
  <si>
    <t>All-Bran_with_Extra_Fiber</t>
  </si>
  <si>
    <t>Almond_Delight</t>
  </si>
  <si>
    <t>R</t>
  </si>
  <si>
    <t>Bottom</t>
  </si>
  <si>
    <t>Apple_Cinnamon_Cheerios</t>
  </si>
  <si>
    <t>G</t>
  </si>
  <si>
    <t>Middle</t>
  </si>
  <si>
    <t>Apple_Jacks</t>
  </si>
  <si>
    <t>Basic_4</t>
  </si>
  <si>
    <t>Bran_Chex</t>
  </si>
  <si>
    <t>Bran_Flakes</t>
  </si>
  <si>
    <t>P</t>
  </si>
  <si>
    <t>Cap'n'Crunch</t>
  </si>
  <si>
    <t>Cheerios</t>
  </si>
  <si>
    <t>Cinnamon_Toast_Crunch</t>
  </si>
  <si>
    <t>Clusters</t>
  </si>
  <si>
    <t>Cocoa_Puffs</t>
  </si>
  <si>
    <t>Corn_Chex</t>
  </si>
  <si>
    <t>Corn_Flakes</t>
  </si>
  <si>
    <t>Corn_Pops</t>
  </si>
  <si>
    <t>Count_Chocula</t>
  </si>
  <si>
    <t>Cracklin'_Oat_Bran</t>
  </si>
  <si>
    <t>Cream_of_Wheat_(Quick)</t>
  </si>
  <si>
    <t>H</t>
  </si>
  <si>
    <t>Crispix</t>
  </si>
  <si>
    <t>Crispy_Wheat_&amp;_Raisins</t>
  </si>
  <si>
    <t>Double_Chex</t>
  </si>
  <si>
    <t>Froot_Loops</t>
  </si>
  <si>
    <t>Frosted_Flakes</t>
  </si>
  <si>
    <t>Frosted_Mini-Wheats</t>
  </si>
  <si>
    <t>Fruit_&amp;_Fibre_Dates,_Walnuts,_and_Oats</t>
  </si>
  <si>
    <t>Fruitful_Bran</t>
  </si>
  <si>
    <t>Fruity_Pebbles</t>
  </si>
  <si>
    <t>Golden_Crisp</t>
  </si>
  <si>
    <t>Golden_Grahams</t>
  </si>
  <si>
    <t>Grape_Nuts_Flakes</t>
  </si>
  <si>
    <t>Grape-Nuts</t>
  </si>
  <si>
    <t>Great_Grains_Pecan</t>
  </si>
  <si>
    <t>Honey_Graham_Ohs</t>
  </si>
  <si>
    <t>Honey_Nut_Cheerios</t>
  </si>
  <si>
    <t>Honey-comb</t>
  </si>
  <si>
    <t>Just_Right_Crunchy__Nuggets</t>
  </si>
  <si>
    <t>Just_Right_Fruit_&amp;_Nut</t>
  </si>
  <si>
    <t>Kix</t>
  </si>
  <si>
    <t>Life</t>
  </si>
  <si>
    <t>Lucky_Charms</t>
  </si>
  <si>
    <t>Maypo</t>
  </si>
  <si>
    <t>A</t>
  </si>
  <si>
    <t>Muesli_Raisins,_Dates,_&amp;_Almonds</t>
  </si>
  <si>
    <t>Muesli_Raisins,_Peaches,_&amp;_Pecans</t>
  </si>
  <si>
    <t>Mueslix_Crispy_Blend</t>
  </si>
  <si>
    <t>Multi-Grain_Cheerios</t>
  </si>
  <si>
    <t>Nut&amp;Honey_Crunch</t>
  </si>
  <si>
    <t>Nutri-Grain_Almond-Raisin</t>
  </si>
  <si>
    <t>Nutri-grain_Wheat</t>
  </si>
  <si>
    <t>Oatmeal_Raisin_Crisp</t>
  </si>
  <si>
    <t>Post_Nat._Raisin_Bran</t>
  </si>
  <si>
    <t>Product_19</t>
  </si>
  <si>
    <t>Puffed_Rice</t>
  </si>
  <si>
    <t>Puffed_Wheat</t>
  </si>
  <si>
    <t>Quaker_Oat_Squares</t>
  </si>
  <si>
    <t>Quaker_Oatmeal</t>
  </si>
  <si>
    <t>Raisin_Bran</t>
  </si>
  <si>
    <t>Raisin_Nut_Bran</t>
  </si>
  <si>
    <t>Raisin_Squares</t>
  </si>
  <si>
    <t>Rice_Chex</t>
  </si>
  <si>
    <t>Rice_Krispies</t>
  </si>
  <si>
    <t>Shredded_Wheat</t>
  </si>
  <si>
    <t>Shredded_Wheat_'n'Bran</t>
  </si>
  <si>
    <t>Shredded_Wheat_spoon_size</t>
  </si>
  <si>
    <t>Smacks</t>
  </si>
  <si>
    <t>Special_K</t>
  </si>
  <si>
    <t>Strawberry_Fruit_Wheats</t>
  </si>
  <si>
    <t>Total_Corn_Flakes</t>
  </si>
  <si>
    <t>Total_Raisin_Bran</t>
  </si>
  <si>
    <t>Total_Whole_Grain</t>
  </si>
  <si>
    <t>Triples</t>
  </si>
  <si>
    <t>Trix</t>
  </si>
  <si>
    <t>Wheat_Chex</t>
  </si>
  <si>
    <t>Wheaties</t>
  </si>
  <si>
    <t>Wheaties_Honey_Gold</t>
  </si>
  <si>
    <t>Cereal Data</t>
  </si>
  <si>
    <t>Nutritional data for 77 different breakfast cereals.</t>
  </si>
  <si>
    <t>Note that this is a real data set and contains missing data or cells for some of the variables.</t>
  </si>
  <si>
    <r>
      <t>Rows:</t>
    </r>
    <r>
      <rPr>
        <sz val="8"/>
        <color rgb="FF292B2C"/>
        <rFont val="Segoe UI"/>
        <family val="2"/>
      </rPr>
      <t> 77</t>
    </r>
  </si>
  <si>
    <r>
      <t>Columns:</t>
    </r>
    <r>
      <rPr>
        <sz val="8"/>
        <color rgb="FF292B2C"/>
        <rFont val="Segoe UI"/>
        <family val="2"/>
      </rPr>
      <t> 15</t>
    </r>
  </si>
  <si>
    <t>Variables:</t>
  </si>
  <si>
    <t>Name:</t>
  </si>
  <si>
    <t>Name of cereal</t>
  </si>
  <si>
    <t>mfr:</t>
  </si>
  <si>
    <t>Manufacturer of cereal</t>
  </si>
  <si>
    <t>A:</t>
  </si>
  <si>
    <t>American Home Food Products;</t>
  </si>
  <si>
    <t>G:</t>
  </si>
  <si>
    <t>General Mills</t>
  </si>
  <si>
    <t>K:</t>
  </si>
  <si>
    <t>Kelloggs</t>
  </si>
  <si>
    <t>N:</t>
  </si>
  <si>
    <t>Nabisco</t>
  </si>
  <si>
    <t>P:</t>
  </si>
  <si>
    <t>Post</t>
  </si>
  <si>
    <t>Q:</t>
  </si>
  <si>
    <t>Quaker Oats</t>
  </si>
  <si>
    <t>R:</t>
  </si>
  <si>
    <t>Ralston</t>
  </si>
  <si>
    <t>Purinatype:</t>
  </si>
  <si>
    <t>Cold or Hot</t>
  </si>
  <si>
    <t>calories:</t>
  </si>
  <si>
    <t>calories per serving</t>
  </si>
  <si>
    <t>protein:</t>
  </si>
  <si>
    <t>grams of protein</t>
  </si>
  <si>
    <t>fat:</t>
  </si>
  <si>
    <t>grams of fat</t>
  </si>
  <si>
    <t>sodium:</t>
  </si>
  <si>
    <t>milligrams of sodium</t>
  </si>
  <si>
    <t>fiber:</t>
  </si>
  <si>
    <t>grams of dietary fiber</t>
  </si>
  <si>
    <t>carbo:</t>
  </si>
  <si>
    <t>grams of complex carbohydrates</t>
  </si>
  <si>
    <t>sugars:</t>
  </si>
  <si>
    <t>grams of sugars</t>
  </si>
  <si>
    <t>potass:</t>
  </si>
  <si>
    <t>milligrams of potassium</t>
  </si>
  <si>
    <t>vitamins:</t>
  </si>
  <si>
    <t>vitamins and minerals - 0, 25, or 100, indicating the typical percentage of FDA</t>
  </si>
  <si>
    <t>recommendedshelf:</t>
  </si>
  <si>
    <t>display shelf (1, 2, or 3, counting from the floor)</t>
  </si>
  <si>
    <t>weight:</t>
  </si>
  <si>
    <t>weight in ounces of one serving</t>
  </si>
  <si>
    <t>cups:</t>
  </si>
  <si>
    <t>number of cups in one serving</t>
  </si>
  <si>
    <t>Source</t>
  </si>
  <si>
    <t>https://www.kaggle.com/jeandsantos/breakfast-cereals-data-analysis-and-clustering/data</t>
  </si>
  <si>
    <t>https://www.hawkeslearning.com/Statistics/dis/datasets.html</t>
  </si>
  <si>
    <t>Sample average calories</t>
  </si>
  <si>
    <t>Average protein</t>
  </si>
  <si>
    <t>Sample st. dev. protein</t>
  </si>
  <si>
    <t>Correlation (sodium, potassium)</t>
  </si>
  <si>
    <t>Fat (x)</t>
  </si>
  <si>
    <t>Average</t>
  </si>
  <si>
    <t>Median</t>
  </si>
  <si>
    <t>Mode</t>
  </si>
  <si>
    <t>Range</t>
  </si>
  <si>
    <t>x</t>
  </si>
  <si>
    <t>(x - xbar)^2</t>
  </si>
  <si>
    <t>Variance</t>
  </si>
  <si>
    <t>Standard deviation</t>
  </si>
  <si>
    <t>z for protein</t>
  </si>
  <si>
    <t>z for fat</t>
  </si>
  <si>
    <t>zp*zf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</si>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</sst>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>
    <font>
      <sz val="11"/>
      <color theme="1"/>
      <name val="Calibri"/>
      <family val="2"/>
      <scheme val="minor"/>
    </font>
    <font>
      <sz val="18"/>
      <color rgb="FF292B2C"/>
      <name val="Segoe UI"/>
      <family val="2"/>
    </font>
    <font>
      <sz val="8"/>
      <color rgb="FF292B2C"/>
      <name val="Segoe UI"/>
      <family val="2"/>
    </font>
    <font>
      <b/>
      <sz val="8"/>
      <color rgb="FF292B2C"/>
      <name val="Segoe UI"/>
      <family val="2"/>
    </font>
    <font>
      <sz val="13.5"/>
      <color rgb="FF292B2C"/>
      <name val="Inherit"/>
    </font>
    <font>
      <i/>
      <sz val="12"/>
      <color rgb="FF292B2C"/>
      <name val="Inherit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0" fontId="0" fillId="2" borderId="0" xfId="0" applyFill="1" applyAlignment="1">
      <alignment horizontal="left" vertical="top"/>
    </xf>
    <xf numFmtId="0" fontId="5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6" fillId="0" borderId="0" xfId="1" applyAlignment="1">
      <alignment vertical="top"/>
    </xf>
    <xf numFmtId="0" fontId="0" fillId="3" borderId="0" xfId="0" applyFill="1"/>
    <xf numFmtId="0" fontId="7" fillId="0" borderId="0" xfId="0" applyFont="1"/>
    <xf numFmtId="0" fontId="7" fillId="3" borderId="0" xfId="0" applyFont="1" applyFill="1"/>
    <xf numFmtId="2" fontId="0" fillId="0" borderId="0" xfId="0" applyNumberFormat="1"/>
    <xf numFmtId="164" fontId="0" fillId="3" borderId="0" xfId="0" applyNumberForma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X- Sodium; Y - Potassium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Cereal_Brands!$L$1</c:f>
              <c:strCache>
                <c:ptCount val="1"/>
                <c:pt idx="0">
                  <c:v>Potassium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Cereal_Brands!$H$2:$H$78</c:f>
              <c:numCache>
                <c:formatCode>General</c:formatCode>
                <c:ptCount val="77"/>
                <c:pt idx="0">
                  <c:v>130</c:v>
                </c:pt>
                <c:pt idx="1">
                  <c:v>15</c:v>
                </c:pt>
                <c:pt idx="2">
                  <c:v>260</c:v>
                </c:pt>
                <c:pt idx="3">
                  <c:v>140</c:v>
                </c:pt>
                <c:pt idx="4">
                  <c:v>200</c:v>
                </c:pt>
                <c:pt idx="5">
                  <c:v>180</c:v>
                </c:pt>
                <c:pt idx="6">
                  <c:v>125</c:v>
                </c:pt>
                <c:pt idx="7">
                  <c:v>210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290</c:v>
                </c:pt>
                <c:pt idx="12">
                  <c:v>210</c:v>
                </c:pt>
                <c:pt idx="13">
                  <c:v>140</c:v>
                </c:pt>
                <c:pt idx="14">
                  <c:v>180</c:v>
                </c:pt>
                <c:pt idx="15">
                  <c:v>280</c:v>
                </c:pt>
                <c:pt idx="16">
                  <c:v>290</c:v>
                </c:pt>
                <c:pt idx="17">
                  <c:v>90</c:v>
                </c:pt>
                <c:pt idx="18">
                  <c:v>180</c:v>
                </c:pt>
                <c:pt idx="19">
                  <c:v>140</c:v>
                </c:pt>
                <c:pt idx="20">
                  <c:v>80</c:v>
                </c:pt>
                <c:pt idx="21">
                  <c:v>220</c:v>
                </c:pt>
                <c:pt idx="22">
                  <c:v>140</c:v>
                </c:pt>
                <c:pt idx="23">
                  <c:v>190</c:v>
                </c:pt>
                <c:pt idx="24">
                  <c:v>125</c:v>
                </c:pt>
                <c:pt idx="25">
                  <c:v>200</c:v>
                </c:pt>
                <c:pt idx="26">
                  <c:v>0</c:v>
                </c:pt>
                <c:pt idx="27">
                  <c:v>160</c:v>
                </c:pt>
                <c:pt idx="28">
                  <c:v>240</c:v>
                </c:pt>
                <c:pt idx="29">
                  <c:v>135</c:v>
                </c:pt>
                <c:pt idx="30">
                  <c:v>45</c:v>
                </c:pt>
                <c:pt idx="31">
                  <c:v>280</c:v>
                </c:pt>
                <c:pt idx="32">
                  <c:v>140</c:v>
                </c:pt>
                <c:pt idx="33">
                  <c:v>170</c:v>
                </c:pt>
                <c:pt idx="34">
                  <c:v>75</c:v>
                </c:pt>
                <c:pt idx="35">
                  <c:v>220</c:v>
                </c:pt>
                <c:pt idx="36">
                  <c:v>250</c:v>
                </c:pt>
                <c:pt idx="37">
                  <c:v>180</c:v>
                </c:pt>
                <c:pt idx="38">
                  <c:v>170</c:v>
                </c:pt>
                <c:pt idx="39">
                  <c:v>170</c:v>
                </c:pt>
                <c:pt idx="40">
                  <c:v>260</c:v>
                </c:pt>
                <c:pt idx="41">
                  <c:v>150</c:v>
                </c:pt>
                <c:pt idx="42">
                  <c:v>180</c:v>
                </c:pt>
                <c:pt idx="43">
                  <c:v>0</c:v>
                </c:pt>
                <c:pt idx="44">
                  <c:v>95</c:v>
                </c:pt>
                <c:pt idx="45">
                  <c:v>150</c:v>
                </c:pt>
                <c:pt idx="46">
                  <c:v>150</c:v>
                </c:pt>
                <c:pt idx="47">
                  <c:v>220</c:v>
                </c:pt>
                <c:pt idx="48">
                  <c:v>190</c:v>
                </c:pt>
                <c:pt idx="49">
                  <c:v>220</c:v>
                </c:pt>
                <c:pt idx="50">
                  <c:v>170</c:v>
                </c:pt>
                <c:pt idx="51">
                  <c:v>170</c:v>
                </c:pt>
                <c:pt idx="52">
                  <c:v>200</c:v>
                </c:pt>
                <c:pt idx="53">
                  <c:v>320</c:v>
                </c:pt>
                <c:pt idx="54">
                  <c:v>0</c:v>
                </c:pt>
                <c:pt idx="55">
                  <c:v>0</c:v>
                </c:pt>
                <c:pt idx="56">
                  <c:v>135</c:v>
                </c:pt>
                <c:pt idx="57">
                  <c:v>0</c:v>
                </c:pt>
                <c:pt idx="58">
                  <c:v>210</c:v>
                </c:pt>
                <c:pt idx="59">
                  <c:v>140</c:v>
                </c:pt>
                <c:pt idx="60">
                  <c:v>0</c:v>
                </c:pt>
                <c:pt idx="61">
                  <c:v>240</c:v>
                </c:pt>
                <c:pt idx="62">
                  <c:v>290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70</c:v>
                </c:pt>
                <c:pt idx="67">
                  <c:v>230</c:v>
                </c:pt>
                <c:pt idx="68">
                  <c:v>15</c:v>
                </c:pt>
                <c:pt idx="69">
                  <c:v>200</c:v>
                </c:pt>
                <c:pt idx="70">
                  <c:v>190</c:v>
                </c:pt>
                <c:pt idx="71">
                  <c:v>200</c:v>
                </c:pt>
                <c:pt idx="72">
                  <c:v>250</c:v>
                </c:pt>
                <c:pt idx="73">
                  <c:v>140</c:v>
                </c:pt>
                <c:pt idx="74">
                  <c:v>230</c:v>
                </c:pt>
                <c:pt idx="75">
                  <c:v>200</c:v>
                </c:pt>
                <c:pt idx="76">
                  <c:v>200</c:v>
                </c:pt>
              </c:numCache>
            </c:numRef>
          </c:xVal>
          <c:yVal>
            <c:numRef>
              <c:f>Cereal_Brands!$L$2:$L$78</c:f>
              <c:numCache>
                <c:formatCode>General</c:formatCode>
                <c:ptCount val="77"/>
                <c:pt idx="0">
                  <c:v>280</c:v>
                </c:pt>
                <c:pt idx="1">
                  <c:v>135</c:v>
                </c:pt>
                <c:pt idx="2">
                  <c:v>320</c:v>
                </c:pt>
                <c:pt idx="3">
                  <c:v>330</c:v>
                </c:pt>
                <c:pt idx="5">
                  <c:v>70</c:v>
                </c:pt>
                <c:pt idx="6">
                  <c:v>30</c:v>
                </c:pt>
                <c:pt idx="7">
                  <c:v>100</c:v>
                </c:pt>
                <c:pt idx="8">
                  <c:v>125</c:v>
                </c:pt>
                <c:pt idx="9">
                  <c:v>190</c:v>
                </c:pt>
                <c:pt idx="10">
                  <c:v>35</c:v>
                </c:pt>
                <c:pt idx="11">
                  <c:v>105</c:v>
                </c:pt>
                <c:pt idx="12">
                  <c:v>45</c:v>
                </c:pt>
                <c:pt idx="13">
                  <c:v>105</c:v>
                </c:pt>
                <c:pt idx="14">
                  <c:v>55</c:v>
                </c:pt>
                <c:pt idx="15">
                  <c:v>25</c:v>
                </c:pt>
                <c:pt idx="16">
                  <c:v>35</c:v>
                </c:pt>
                <c:pt idx="17">
                  <c:v>20</c:v>
                </c:pt>
                <c:pt idx="18">
                  <c:v>65</c:v>
                </c:pt>
                <c:pt idx="19">
                  <c:v>160</c:v>
                </c:pt>
                <c:pt idx="21">
                  <c:v>30</c:v>
                </c:pt>
                <c:pt idx="22">
                  <c:v>120</c:v>
                </c:pt>
                <c:pt idx="23">
                  <c:v>80</c:v>
                </c:pt>
                <c:pt idx="24">
                  <c:v>30</c:v>
                </c:pt>
                <c:pt idx="25">
                  <c:v>25</c:v>
                </c:pt>
                <c:pt idx="26">
                  <c:v>100</c:v>
                </c:pt>
                <c:pt idx="27">
                  <c:v>200</c:v>
                </c:pt>
                <c:pt idx="28">
                  <c:v>190</c:v>
                </c:pt>
                <c:pt idx="29">
                  <c:v>25</c:v>
                </c:pt>
                <c:pt idx="30">
                  <c:v>40</c:v>
                </c:pt>
                <c:pt idx="31">
                  <c:v>45</c:v>
                </c:pt>
                <c:pt idx="32">
                  <c:v>85</c:v>
                </c:pt>
                <c:pt idx="33">
                  <c:v>90</c:v>
                </c:pt>
                <c:pt idx="34">
                  <c:v>100</c:v>
                </c:pt>
                <c:pt idx="35">
                  <c:v>45</c:v>
                </c:pt>
                <c:pt idx="36">
                  <c:v>90</c:v>
                </c:pt>
                <c:pt idx="37">
                  <c:v>35</c:v>
                </c:pt>
                <c:pt idx="38">
                  <c:v>60</c:v>
                </c:pt>
                <c:pt idx="39">
                  <c:v>95</c:v>
                </c:pt>
                <c:pt idx="40">
                  <c:v>40</c:v>
                </c:pt>
                <c:pt idx="41">
                  <c:v>95</c:v>
                </c:pt>
                <c:pt idx="42">
                  <c:v>55</c:v>
                </c:pt>
                <c:pt idx="43">
                  <c:v>95</c:v>
                </c:pt>
                <c:pt idx="44">
                  <c:v>170</c:v>
                </c:pt>
                <c:pt idx="45">
                  <c:v>170</c:v>
                </c:pt>
                <c:pt idx="46">
                  <c:v>160</c:v>
                </c:pt>
                <c:pt idx="47">
                  <c:v>90</c:v>
                </c:pt>
                <c:pt idx="48">
                  <c:v>40</c:v>
                </c:pt>
                <c:pt idx="49">
                  <c:v>130</c:v>
                </c:pt>
                <c:pt idx="50">
                  <c:v>90</c:v>
                </c:pt>
                <c:pt idx="51">
                  <c:v>120</c:v>
                </c:pt>
                <c:pt idx="52">
                  <c:v>260</c:v>
                </c:pt>
                <c:pt idx="53">
                  <c:v>45</c:v>
                </c:pt>
                <c:pt idx="54">
                  <c:v>15</c:v>
                </c:pt>
                <c:pt idx="55">
                  <c:v>50</c:v>
                </c:pt>
                <c:pt idx="56">
                  <c:v>110</c:v>
                </c:pt>
                <c:pt idx="57">
                  <c:v>110</c:v>
                </c:pt>
                <c:pt idx="58">
                  <c:v>240</c:v>
                </c:pt>
                <c:pt idx="59">
                  <c:v>140</c:v>
                </c:pt>
                <c:pt idx="60">
                  <c:v>110</c:v>
                </c:pt>
                <c:pt idx="61">
                  <c:v>30</c:v>
                </c:pt>
                <c:pt idx="62">
                  <c:v>35</c:v>
                </c:pt>
                <c:pt idx="63">
                  <c:v>95</c:v>
                </c:pt>
                <c:pt idx="64">
                  <c:v>140</c:v>
                </c:pt>
                <c:pt idx="65">
                  <c:v>120</c:v>
                </c:pt>
                <c:pt idx="66">
                  <c:v>40</c:v>
                </c:pt>
                <c:pt idx="67">
                  <c:v>55</c:v>
                </c:pt>
                <c:pt idx="68">
                  <c:v>90</c:v>
                </c:pt>
                <c:pt idx="69">
                  <c:v>35</c:v>
                </c:pt>
                <c:pt idx="70">
                  <c:v>230</c:v>
                </c:pt>
                <c:pt idx="71">
                  <c:v>110</c:v>
                </c:pt>
                <c:pt idx="72">
                  <c:v>60</c:v>
                </c:pt>
                <c:pt idx="73">
                  <c:v>25</c:v>
                </c:pt>
                <c:pt idx="74">
                  <c:v>115</c:v>
                </c:pt>
                <c:pt idx="75">
                  <c:v>110</c:v>
                </c:pt>
                <c:pt idx="76">
                  <c:v>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0CB-49CC-9097-773503385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4543456"/>
        <c:axId val="1124530016"/>
      </c:scatterChart>
      <c:valAx>
        <c:axId val="1124543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530016"/>
        <c:crosses val="autoZero"/>
        <c:crossBetween val="midCat"/>
      </c:valAx>
      <c:valAx>
        <c:axId val="112453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543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Cereal_Brands!$G$1</c:f>
              <c:strCache>
                <c:ptCount val="1"/>
                <c:pt idx="0">
                  <c:v>Fat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Cereal_Brands!$F$2:$F$78</c:f>
              <c:numCache>
                <c:formatCode>General</c:formatCode>
                <c:ptCount val="77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6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3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1</c:v>
                </c:pt>
                <c:pt idx="30">
                  <c:v>2</c:v>
                </c:pt>
                <c:pt idx="31">
                  <c:v>1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1</c:v>
                </c:pt>
                <c:pt idx="36">
                  <c:v>3</c:v>
                </c:pt>
                <c:pt idx="37">
                  <c:v>1</c:v>
                </c:pt>
                <c:pt idx="38">
                  <c:v>2</c:v>
                </c:pt>
                <c:pt idx="39">
                  <c:v>3</c:v>
                </c:pt>
                <c:pt idx="40">
                  <c:v>2</c:v>
                </c:pt>
                <c:pt idx="41">
                  <c:v>4</c:v>
                </c:pt>
                <c:pt idx="42">
                  <c:v>2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3</c:v>
                </c:pt>
                <c:pt idx="47">
                  <c:v>2</c:v>
                </c:pt>
                <c:pt idx="48">
                  <c:v>2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1</c:v>
                </c:pt>
                <c:pt idx="55">
                  <c:v>2</c:v>
                </c:pt>
                <c:pt idx="56">
                  <c:v>4</c:v>
                </c:pt>
                <c:pt idx="57">
                  <c:v>5</c:v>
                </c:pt>
                <c:pt idx="58">
                  <c:v>3</c:v>
                </c:pt>
                <c:pt idx="59">
                  <c:v>3</c:v>
                </c:pt>
                <c:pt idx="60">
                  <c:v>2</c:v>
                </c:pt>
                <c:pt idx="61">
                  <c:v>1</c:v>
                </c:pt>
                <c:pt idx="62">
                  <c:v>2</c:v>
                </c:pt>
                <c:pt idx="63">
                  <c:v>2</c:v>
                </c:pt>
                <c:pt idx="64">
                  <c:v>3</c:v>
                </c:pt>
                <c:pt idx="65">
                  <c:v>3</c:v>
                </c:pt>
                <c:pt idx="66">
                  <c:v>2</c:v>
                </c:pt>
                <c:pt idx="67">
                  <c:v>6</c:v>
                </c:pt>
                <c:pt idx="68">
                  <c:v>2</c:v>
                </c:pt>
                <c:pt idx="69">
                  <c:v>2</c:v>
                </c:pt>
                <c:pt idx="70">
                  <c:v>3</c:v>
                </c:pt>
                <c:pt idx="71">
                  <c:v>3</c:v>
                </c:pt>
                <c:pt idx="72">
                  <c:v>2</c:v>
                </c:pt>
                <c:pt idx="73">
                  <c:v>1</c:v>
                </c:pt>
                <c:pt idx="74">
                  <c:v>3</c:v>
                </c:pt>
                <c:pt idx="75">
                  <c:v>3</c:v>
                </c:pt>
                <c:pt idx="76">
                  <c:v>2</c:v>
                </c:pt>
              </c:numCache>
            </c:numRef>
          </c:xVal>
          <c:yVal>
            <c:numRef>
              <c:f>Cereal_Brands!$G$2:$G$78</c:f>
              <c:numCache>
                <c:formatCode>General</c:formatCode>
                <c:ptCount val="77"/>
                <c:pt idx="0">
                  <c:v>1</c:v>
                </c:pt>
                <c:pt idx="1">
                  <c:v>5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3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3</c:v>
                </c:pt>
                <c:pt idx="45">
                  <c:v>3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2</c:v>
                </c:pt>
                <c:pt idx="50">
                  <c:v>0</c:v>
                </c:pt>
                <c:pt idx="51">
                  <c:v>2</c:v>
                </c:pt>
                <c:pt idx="52">
                  <c:v>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2</c:v>
                </c:pt>
                <c:pt idx="58">
                  <c:v>1</c:v>
                </c:pt>
                <c:pt idx="59">
                  <c:v>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0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A1-4E68-B67E-C5E03F13A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8716640"/>
        <c:axId val="1978717120"/>
      </c:scatterChart>
      <c:valAx>
        <c:axId val="1978716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8717120"/>
        <c:crosses val="autoZero"/>
        <c:crossBetween val="midCat"/>
      </c:valAx>
      <c:valAx>
        <c:axId val="197871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8716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sp25short!$G$20</c:f>
              <c:strCache>
                <c:ptCount val="1"/>
                <c:pt idx="0">
                  <c:v>Fat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sp25short!$F$21:$F$25</c:f>
              <c:numCache>
                <c:formatCode>General</c:formatCode>
                <c:ptCount val="5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2</c:v>
                </c:pt>
              </c:numCache>
            </c:numRef>
          </c:xVal>
          <c:yVal>
            <c:numRef>
              <c:f>sp25short!$G$21:$G$25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02-43F5-96A6-09D18EF82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635536"/>
        <c:axId val="1084790752"/>
      </c:scatterChart>
      <c:valAx>
        <c:axId val="198363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790752"/>
        <c:crosses val="autoZero"/>
        <c:crossBetween val="midCat"/>
      </c:valAx>
      <c:valAx>
        <c:axId val="1084790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635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Sheet1!$A$2:$A$6</c:f>
              <c:numCache>
                <c:formatCode>General</c:formatCode>
                <c:ptCount val="5"/>
                <c:pt idx="0">
                  <c:v>-2</c:v>
                </c:pt>
                <c:pt idx="1">
                  <c:v>-1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</c:numCache>
            </c:numRef>
          </c:xVal>
          <c:yVal>
            <c:numRef>
              <c:f>Sheet1!$B$2:$B$6</c:f>
              <c:numCache>
                <c:formatCode>General</c:formatCode>
                <c:ptCount val="5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F02-462F-8B39-E6059C1AE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38832"/>
        <c:axId val="34839312"/>
      </c:scatterChart>
      <c:valAx>
        <c:axId val="348388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39312"/>
        <c:crosses val="autoZero"/>
        <c:crossBetween val="midCat"/>
      </c:valAx>
      <c:valAx>
        <c:axId val="34839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388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476250</xdr:colOff>
      <xdr:row>63</xdr:row>
      <xdr:rowOff>144462</xdr:rowOff>
    </xdr:from>
    <xdr:to>
      <xdr:col>22</xdr:col>
      <xdr:colOff>482600</xdr:colOff>
      <xdr:row>82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CEFB6F8-7AB7-62E1-5D8A-265B14DDBE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266700</xdr:colOff>
      <xdr:row>64</xdr:row>
      <xdr:rowOff>71437</xdr:rowOff>
    </xdr:from>
    <xdr:to>
      <xdr:col>12</xdr:col>
      <xdr:colOff>180975</xdr:colOff>
      <xdr:row>78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914A895-C456-EE54-36CC-0E98D853CD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466725</xdr:colOff>
      <xdr:row>26</xdr:row>
      <xdr:rowOff>17461</xdr:rowOff>
    </xdr:from>
    <xdr:to>
      <xdr:col>19</xdr:col>
      <xdr:colOff>92075</xdr:colOff>
      <xdr:row>44</xdr:row>
      <xdr:rowOff>60324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25499F6-2D7C-9B4D-D905-7F6003C4FF9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533400</xdr:colOff>
      <xdr:row>2</xdr:row>
      <xdr:rowOff>71437</xdr:rowOff>
    </xdr:from>
    <xdr:to>
      <xdr:col>13</xdr:col>
      <xdr:colOff>228600</xdr:colOff>
      <xdr:row>16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0B057DF-70DD-DC0A-69C2-BF4A272CD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awkeslearning.com/Statistics/dis/dataset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0B5B9-F6A2-4D0E-BD55-1E4834DE1E03}">
  <dimension ref="A1:S78"/>
  <sheetViews>
    <sheetView topLeftCell="A63" workbookViewId="0">
      <selection activeCell="F1" sqref="F1:G78"/>
    </sheetView>
  </sheetViews>
  <sheetFormatPr defaultRowHeight="15"/>
  <cols>
    <col min="3" max="3" width="13.140625" bestFit="1" customWidth="1"/>
    <col min="10" max="10" width="14" bestFit="1" customWidth="1"/>
    <col min="12" max="12" width="10.140625" bestFit="1" customWidth="1"/>
    <col min="14" max="14" width="26.7109375" bestFit="1" customWidth="1"/>
    <col min="15" max="15" width="14.5703125" bestFit="1" customWidth="1"/>
    <col min="18" max="18" width="28.85546875" bestFit="1" customWidth="1"/>
  </cols>
  <sheetData>
    <row r="1" spans="1:19">
      <c r="A1" t="s">
        <v>0</v>
      </c>
      <c r="B1" t="s">
        <v>1</v>
      </c>
      <c r="C1" t="s">
        <v>2</v>
      </c>
      <c r="D1" t="s">
        <v>3</v>
      </c>
      <c r="E1" s="1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9">
      <c r="A2" t="s">
        <v>15</v>
      </c>
      <c r="B2" t="s">
        <v>16</v>
      </c>
      <c r="C2" t="s">
        <v>17</v>
      </c>
      <c r="D2" t="s">
        <v>18</v>
      </c>
      <c r="E2">
        <v>70</v>
      </c>
      <c r="F2">
        <v>4</v>
      </c>
      <c r="G2">
        <v>1</v>
      </c>
      <c r="H2">
        <v>130</v>
      </c>
      <c r="I2">
        <v>10</v>
      </c>
      <c r="J2">
        <v>5</v>
      </c>
      <c r="K2">
        <v>6</v>
      </c>
      <c r="L2">
        <v>280</v>
      </c>
      <c r="M2">
        <v>25</v>
      </c>
      <c r="N2">
        <v>1</v>
      </c>
      <c r="O2">
        <v>0.33</v>
      </c>
    </row>
    <row r="3" spans="1:19">
      <c r="A3" t="s">
        <v>15</v>
      </c>
      <c r="B3" t="s">
        <v>19</v>
      </c>
      <c r="C3" t="s">
        <v>20</v>
      </c>
      <c r="D3" t="s">
        <v>18</v>
      </c>
      <c r="E3">
        <v>120</v>
      </c>
      <c r="F3">
        <v>3</v>
      </c>
      <c r="G3">
        <v>5</v>
      </c>
      <c r="H3">
        <v>15</v>
      </c>
      <c r="I3">
        <v>2</v>
      </c>
      <c r="J3">
        <v>8</v>
      </c>
      <c r="K3">
        <v>8</v>
      </c>
      <c r="L3">
        <v>135</v>
      </c>
      <c r="M3">
        <v>0</v>
      </c>
      <c r="N3">
        <v>1</v>
      </c>
      <c r="O3">
        <v>1</v>
      </c>
      <c r="R3" cm="1">
        <f t="array" ref="R3">_xlfn.MODE.MULT(E2:E78)</f>
        <v>110</v>
      </c>
    </row>
    <row r="4" spans="1:19">
      <c r="A4" t="s">
        <v>15</v>
      </c>
      <c r="B4" t="s">
        <v>21</v>
      </c>
      <c r="C4" t="s">
        <v>22</v>
      </c>
      <c r="D4" t="s">
        <v>18</v>
      </c>
      <c r="E4">
        <v>70</v>
      </c>
      <c r="F4">
        <v>4</v>
      </c>
      <c r="G4">
        <v>1</v>
      </c>
      <c r="H4">
        <v>260</v>
      </c>
      <c r="I4">
        <v>9</v>
      </c>
      <c r="J4">
        <v>7</v>
      </c>
      <c r="K4">
        <v>5</v>
      </c>
      <c r="L4">
        <v>320</v>
      </c>
      <c r="M4">
        <v>25</v>
      </c>
      <c r="N4">
        <v>1</v>
      </c>
      <c r="O4">
        <v>0.33</v>
      </c>
      <c r="R4">
        <f>_xlfn.MODE.SNGL(E2:E78)</f>
        <v>110</v>
      </c>
    </row>
    <row r="5" spans="1:19">
      <c r="A5" t="s">
        <v>15</v>
      </c>
      <c r="B5" t="s">
        <v>23</v>
      </c>
      <c r="C5" t="s">
        <v>22</v>
      </c>
      <c r="D5" t="s">
        <v>18</v>
      </c>
      <c r="E5">
        <v>50</v>
      </c>
      <c r="F5">
        <v>4</v>
      </c>
      <c r="G5">
        <v>0</v>
      </c>
      <c r="H5">
        <v>140</v>
      </c>
      <c r="I5">
        <v>14</v>
      </c>
      <c r="J5">
        <v>8</v>
      </c>
      <c r="K5">
        <v>0</v>
      </c>
      <c r="L5">
        <v>330</v>
      </c>
      <c r="M5">
        <v>25</v>
      </c>
      <c r="N5">
        <v>1</v>
      </c>
      <c r="O5">
        <v>0.5</v>
      </c>
    </row>
    <row r="6" spans="1:19">
      <c r="A6" t="s">
        <v>15</v>
      </c>
      <c r="B6" t="s">
        <v>24</v>
      </c>
      <c r="C6" t="s">
        <v>25</v>
      </c>
      <c r="D6" t="s">
        <v>18</v>
      </c>
      <c r="E6">
        <v>110</v>
      </c>
      <c r="F6">
        <v>2</v>
      </c>
      <c r="G6">
        <v>2</v>
      </c>
      <c r="H6">
        <v>200</v>
      </c>
      <c r="I6">
        <v>1</v>
      </c>
      <c r="J6">
        <v>14</v>
      </c>
      <c r="K6">
        <v>8</v>
      </c>
      <c r="M6">
        <v>25</v>
      </c>
      <c r="N6">
        <v>1</v>
      </c>
      <c r="O6">
        <v>0.75</v>
      </c>
      <c r="R6" t="s">
        <v>157</v>
      </c>
      <c r="S6">
        <f>AVERAGE(E2:E78)</f>
        <v>106.88311688311688</v>
      </c>
    </row>
    <row r="7" spans="1:19">
      <c r="A7" t="s">
        <v>26</v>
      </c>
      <c r="B7" t="s">
        <v>27</v>
      </c>
      <c r="C7" t="s">
        <v>28</v>
      </c>
      <c r="D7" t="s">
        <v>18</v>
      </c>
      <c r="E7">
        <v>110</v>
      </c>
      <c r="F7">
        <v>2</v>
      </c>
      <c r="G7">
        <v>2</v>
      </c>
      <c r="H7">
        <v>180</v>
      </c>
      <c r="I7">
        <v>1.5</v>
      </c>
      <c r="J7">
        <v>10.5</v>
      </c>
      <c r="K7">
        <v>10</v>
      </c>
      <c r="L7">
        <v>70</v>
      </c>
      <c r="M7">
        <v>25</v>
      </c>
      <c r="N7">
        <v>1</v>
      </c>
      <c r="O7">
        <v>0.75</v>
      </c>
    </row>
    <row r="8" spans="1:19">
      <c r="A8" t="s">
        <v>29</v>
      </c>
      <c r="B8" t="s">
        <v>30</v>
      </c>
      <c r="C8" t="s">
        <v>22</v>
      </c>
      <c r="D8" t="s">
        <v>18</v>
      </c>
      <c r="E8">
        <v>110</v>
      </c>
      <c r="F8">
        <v>2</v>
      </c>
      <c r="G8">
        <v>0</v>
      </c>
      <c r="H8">
        <v>125</v>
      </c>
      <c r="I8">
        <v>1</v>
      </c>
      <c r="J8">
        <v>11</v>
      </c>
      <c r="K8">
        <v>14</v>
      </c>
      <c r="L8">
        <v>30</v>
      </c>
      <c r="M8">
        <v>25</v>
      </c>
      <c r="N8">
        <v>1</v>
      </c>
      <c r="O8">
        <v>1</v>
      </c>
      <c r="R8" t="s">
        <v>158</v>
      </c>
      <c r="S8">
        <f>AVERAGE(F2:F78)</f>
        <v>2.5454545454545454</v>
      </c>
    </row>
    <row r="9" spans="1:19">
      <c r="A9" t="s">
        <v>15</v>
      </c>
      <c r="B9" t="s">
        <v>31</v>
      </c>
      <c r="C9" t="s">
        <v>28</v>
      </c>
      <c r="D9" t="s">
        <v>18</v>
      </c>
      <c r="E9">
        <v>130</v>
      </c>
      <c r="F9">
        <v>3</v>
      </c>
      <c r="G9">
        <v>2</v>
      </c>
      <c r="H9">
        <v>210</v>
      </c>
      <c r="I9">
        <v>2</v>
      </c>
      <c r="J9">
        <v>18</v>
      </c>
      <c r="K9">
        <v>8</v>
      </c>
      <c r="L9">
        <v>100</v>
      </c>
      <c r="M9">
        <v>25</v>
      </c>
      <c r="N9">
        <v>1.33</v>
      </c>
      <c r="O9">
        <v>0.75</v>
      </c>
      <c r="R9" t="s">
        <v>159</v>
      </c>
      <c r="S9">
        <f>_xlfn.STDEV.S(F2:F78)</f>
        <v>1.0947897484455338</v>
      </c>
    </row>
    <row r="10" spans="1:19">
      <c r="A10" t="s">
        <v>26</v>
      </c>
      <c r="B10" t="s">
        <v>32</v>
      </c>
      <c r="C10" t="s">
        <v>25</v>
      </c>
      <c r="D10" t="s">
        <v>18</v>
      </c>
      <c r="E10">
        <v>90</v>
      </c>
      <c r="F10">
        <v>2</v>
      </c>
      <c r="G10">
        <v>1</v>
      </c>
      <c r="H10">
        <v>200</v>
      </c>
      <c r="I10">
        <v>4</v>
      </c>
      <c r="J10">
        <v>15</v>
      </c>
      <c r="K10">
        <v>6</v>
      </c>
      <c r="L10">
        <v>125</v>
      </c>
      <c r="M10">
        <v>25</v>
      </c>
      <c r="N10">
        <v>1</v>
      </c>
      <c r="O10">
        <v>0.67</v>
      </c>
    </row>
    <row r="11" spans="1:19">
      <c r="A11" t="s">
        <v>15</v>
      </c>
      <c r="B11" t="s">
        <v>33</v>
      </c>
      <c r="C11" t="s">
        <v>34</v>
      </c>
      <c r="D11" t="s">
        <v>18</v>
      </c>
      <c r="E11">
        <v>90</v>
      </c>
      <c r="F11">
        <v>3</v>
      </c>
      <c r="G11">
        <v>0</v>
      </c>
      <c r="H11">
        <v>210</v>
      </c>
      <c r="I11">
        <v>5</v>
      </c>
      <c r="J11">
        <v>13</v>
      </c>
      <c r="K11">
        <v>5</v>
      </c>
      <c r="L11">
        <v>190</v>
      </c>
      <c r="M11">
        <v>25</v>
      </c>
      <c r="N11">
        <v>1</v>
      </c>
      <c r="O11">
        <v>0.67</v>
      </c>
    </row>
    <row r="12" spans="1:19">
      <c r="A12" t="s">
        <v>29</v>
      </c>
      <c r="B12" t="s">
        <v>35</v>
      </c>
      <c r="C12" t="s">
        <v>20</v>
      </c>
      <c r="D12" t="s">
        <v>18</v>
      </c>
      <c r="E12">
        <v>120</v>
      </c>
      <c r="F12">
        <v>1</v>
      </c>
      <c r="G12">
        <v>2</v>
      </c>
      <c r="H12">
        <v>220</v>
      </c>
      <c r="I12">
        <v>0</v>
      </c>
      <c r="J12">
        <v>12</v>
      </c>
      <c r="K12">
        <v>12</v>
      </c>
      <c r="L12">
        <v>35</v>
      </c>
      <c r="M12">
        <v>25</v>
      </c>
      <c r="N12">
        <v>1</v>
      </c>
      <c r="O12">
        <v>0.75</v>
      </c>
    </row>
    <row r="13" spans="1:19">
      <c r="A13" t="s">
        <v>26</v>
      </c>
      <c r="B13" t="s">
        <v>36</v>
      </c>
      <c r="C13" t="s">
        <v>28</v>
      </c>
      <c r="D13" t="s">
        <v>18</v>
      </c>
      <c r="E13">
        <v>110</v>
      </c>
      <c r="F13">
        <v>6</v>
      </c>
      <c r="G13">
        <v>2</v>
      </c>
      <c r="H13">
        <v>290</v>
      </c>
      <c r="I13">
        <v>2</v>
      </c>
      <c r="J13">
        <v>17</v>
      </c>
      <c r="K13">
        <v>1</v>
      </c>
      <c r="L13">
        <v>105</v>
      </c>
      <c r="M13">
        <v>25</v>
      </c>
      <c r="N13">
        <v>1</v>
      </c>
      <c r="O13">
        <v>1.25</v>
      </c>
    </row>
    <row r="14" spans="1:19">
      <c r="A14" t="s">
        <v>29</v>
      </c>
      <c r="B14" t="s">
        <v>37</v>
      </c>
      <c r="C14" t="s">
        <v>28</v>
      </c>
      <c r="D14" t="s">
        <v>18</v>
      </c>
      <c r="E14">
        <v>120</v>
      </c>
      <c r="F14">
        <v>1</v>
      </c>
      <c r="G14">
        <v>3</v>
      </c>
      <c r="H14">
        <v>210</v>
      </c>
      <c r="I14">
        <v>0</v>
      </c>
      <c r="J14">
        <v>13</v>
      </c>
      <c r="K14">
        <v>9</v>
      </c>
      <c r="L14">
        <v>45</v>
      </c>
      <c r="M14">
        <v>25</v>
      </c>
      <c r="N14">
        <v>1</v>
      </c>
      <c r="O14">
        <v>0.75</v>
      </c>
    </row>
    <row r="15" spans="1:19">
      <c r="A15" t="s">
        <v>15</v>
      </c>
      <c r="B15" t="s">
        <v>38</v>
      </c>
      <c r="C15" t="s">
        <v>28</v>
      </c>
      <c r="D15" t="s">
        <v>18</v>
      </c>
      <c r="E15">
        <v>110</v>
      </c>
      <c r="F15">
        <v>3</v>
      </c>
      <c r="G15">
        <v>2</v>
      </c>
      <c r="H15">
        <v>140</v>
      </c>
      <c r="I15">
        <v>2</v>
      </c>
      <c r="J15">
        <v>13</v>
      </c>
      <c r="K15">
        <v>7</v>
      </c>
      <c r="L15">
        <v>105</v>
      </c>
      <c r="M15">
        <v>25</v>
      </c>
      <c r="N15">
        <v>1</v>
      </c>
      <c r="O15">
        <v>0.5</v>
      </c>
    </row>
    <row r="16" spans="1:19">
      <c r="A16" t="s">
        <v>29</v>
      </c>
      <c r="B16" t="s">
        <v>39</v>
      </c>
      <c r="C16" t="s">
        <v>28</v>
      </c>
      <c r="D16" t="s">
        <v>18</v>
      </c>
      <c r="E16">
        <v>110</v>
      </c>
      <c r="F16">
        <v>1</v>
      </c>
      <c r="G16">
        <v>1</v>
      </c>
      <c r="H16">
        <v>180</v>
      </c>
      <c r="I16">
        <v>0</v>
      </c>
      <c r="J16">
        <v>12</v>
      </c>
      <c r="K16">
        <v>13</v>
      </c>
      <c r="L16">
        <v>55</v>
      </c>
      <c r="M16">
        <v>25</v>
      </c>
      <c r="N16">
        <v>1</v>
      </c>
      <c r="O16">
        <v>1</v>
      </c>
    </row>
    <row r="17" spans="1:15">
      <c r="A17" t="s">
        <v>26</v>
      </c>
      <c r="B17" t="s">
        <v>40</v>
      </c>
      <c r="C17" t="s">
        <v>25</v>
      </c>
      <c r="D17" t="s">
        <v>18</v>
      </c>
      <c r="E17">
        <v>110</v>
      </c>
      <c r="F17">
        <v>2</v>
      </c>
      <c r="G17">
        <v>0</v>
      </c>
      <c r="H17">
        <v>280</v>
      </c>
      <c r="I17">
        <v>0</v>
      </c>
      <c r="J17">
        <v>22</v>
      </c>
      <c r="K17">
        <v>3</v>
      </c>
      <c r="L17">
        <v>25</v>
      </c>
      <c r="M17">
        <v>25</v>
      </c>
      <c r="N17">
        <v>1</v>
      </c>
      <c r="O17">
        <v>1</v>
      </c>
    </row>
    <row r="18" spans="1:15">
      <c r="A18" t="s">
        <v>26</v>
      </c>
      <c r="B18" t="s">
        <v>41</v>
      </c>
      <c r="C18" t="s">
        <v>22</v>
      </c>
      <c r="D18" t="s">
        <v>18</v>
      </c>
      <c r="E18">
        <v>100</v>
      </c>
      <c r="F18">
        <v>2</v>
      </c>
      <c r="G18">
        <v>0</v>
      </c>
      <c r="H18">
        <v>290</v>
      </c>
      <c r="I18">
        <v>1</v>
      </c>
      <c r="J18">
        <v>21</v>
      </c>
      <c r="K18">
        <v>2</v>
      </c>
      <c r="L18">
        <v>35</v>
      </c>
      <c r="M18">
        <v>25</v>
      </c>
      <c r="N18">
        <v>1</v>
      </c>
      <c r="O18">
        <v>1</v>
      </c>
    </row>
    <row r="19" spans="1:15">
      <c r="A19" t="s">
        <v>29</v>
      </c>
      <c r="B19" t="s">
        <v>42</v>
      </c>
      <c r="C19" t="s">
        <v>22</v>
      </c>
      <c r="D19" t="s">
        <v>18</v>
      </c>
      <c r="E19">
        <v>110</v>
      </c>
      <c r="F19">
        <v>1</v>
      </c>
      <c r="G19">
        <v>0</v>
      </c>
      <c r="H19">
        <v>90</v>
      </c>
      <c r="I19">
        <v>1</v>
      </c>
      <c r="J19">
        <v>13</v>
      </c>
      <c r="K19">
        <v>12</v>
      </c>
      <c r="L19">
        <v>20</v>
      </c>
      <c r="M19">
        <v>25</v>
      </c>
      <c r="N19">
        <v>1</v>
      </c>
      <c r="O19">
        <v>1</v>
      </c>
    </row>
    <row r="20" spans="1:15">
      <c r="A20" t="s">
        <v>29</v>
      </c>
      <c r="B20" t="s">
        <v>43</v>
      </c>
      <c r="C20" t="s">
        <v>28</v>
      </c>
      <c r="D20" t="s">
        <v>18</v>
      </c>
      <c r="E20">
        <v>110</v>
      </c>
      <c r="F20">
        <v>1</v>
      </c>
      <c r="G20">
        <v>1</v>
      </c>
      <c r="H20">
        <v>180</v>
      </c>
      <c r="I20">
        <v>0</v>
      </c>
      <c r="J20">
        <v>12</v>
      </c>
      <c r="K20">
        <v>13</v>
      </c>
      <c r="L20">
        <v>65</v>
      </c>
      <c r="M20">
        <v>25</v>
      </c>
      <c r="N20">
        <v>1</v>
      </c>
      <c r="O20">
        <v>1</v>
      </c>
    </row>
    <row r="21" spans="1:15">
      <c r="A21" t="s">
        <v>15</v>
      </c>
      <c r="B21" t="s">
        <v>44</v>
      </c>
      <c r="C21" t="s">
        <v>22</v>
      </c>
      <c r="D21" t="s">
        <v>18</v>
      </c>
      <c r="E21">
        <v>110</v>
      </c>
      <c r="F21">
        <v>3</v>
      </c>
      <c r="G21">
        <v>3</v>
      </c>
      <c r="H21">
        <v>140</v>
      </c>
      <c r="I21">
        <v>4</v>
      </c>
      <c r="J21">
        <v>10</v>
      </c>
      <c r="K21">
        <v>7</v>
      </c>
      <c r="L21">
        <v>160</v>
      </c>
      <c r="M21">
        <v>25</v>
      </c>
      <c r="N21">
        <v>1</v>
      </c>
      <c r="O21">
        <v>0.5</v>
      </c>
    </row>
    <row r="22" spans="1:15">
      <c r="A22" t="s">
        <v>29</v>
      </c>
      <c r="B22" t="s">
        <v>45</v>
      </c>
      <c r="C22" t="s">
        <v>17</v>
      </c>
      <c r="D22" t="s">
        <v>46</v>
      </c>
      <c r="E22">
        <v>100</v>
      </c>
      <c r="F22">
        <v>3</v>
      </c>
      <c r="G22">
        <v>0</v>
      </c>
      <c r="H22">
        <v>80</v>
      </c>
      <c r="I22">
        <v>1</v>
      </c>
      <c r="J22">
        <v>21</v>
      </c>
      <c r="K22">
        <v>0</v>
      </c>
      <c r="M22">
        <v>0</v>
      </c>
      <c r="N22">
        <v>1</v>
      </c>
      <c r="O22">
        <v>1</v>
      </c>
    </row>
    <row r="23" spans="1:15">
      <c r="A23" t="s">
        <v>15</v>
      </c>
      <c r="B23" t="s">
        <v>47</v>
      </c>
      <c r="C23" t="s">
        <v>22</v>
      </c>
      <c r="D23" t="s">
        <v>18</v>
      </c>
      <c r="E23">
        <v>110</v>
      </c>
      <c r="F23">
        <v>2</v>
      </c>
      <c r="G23">
        <v>0</v>
      </c>
      <c r="H23">
        <v>220</v>
      </c>
      <c r="I23">
        <v>1</v>
      </c>
      <c r="J23">
        <v>21</v>
      </c>
      <c r="K23">
        <v>3</v>
      </c>
      <c r="L23">
        <v>30</v>
      </c>
      <c r="M23">
        <v>25</v>
      </c>
      <c r="N23">
        <v>1</v>
      </c>
      <c r="O23">
        <v>1</v>
      </c>
    </row>
    <row r="24" spans="1:15">
      <c r="A24" t="s">
        <v>15</v>
      </c>
      <c r="B24" t="s">
        <v>48</v>
      </c>
      <c r="C24" t="s">
        <v>28</v>
      </c>
      <c r="D24" t="s">
        <v>18</v>
      </c>
      <c r="E24">
        <v>100</v>
      </c>
      <c r="F24">
        <v>2</v>
      </c>
      <c r="G24">
        <v>1</v>
      </c>
      <c r="H24">
        <v>140</v>
      </c>
      <c r="I24">
        <v>2</v>
      </c>
      <c r="J24">
        <v>11</v>
      </c>
      <c r="K24">
        <v>10</v>
      </c>
      <c r="L24">
        <v>120</v>
      </c>
      <c r="M24">
        <v>25</v>
      </c>
      <c r="N24">
        <v>1</v>
      </c>
      <c r="O24">
        <v>0.75</v>
      </c>
    </row>
    <row r="25" spans="1:15">
      <c r="A25" t="s">
        <v>15</v>
      </c>
      <c r="B25" t="s">
        <v>49</v>
      </c>
      <c r="C25" t="s">
        <v>25</v>
      </c>
      <c r="D25" t="s">
        <v>18</v>
      </c>
      <c r="E25">
        <v>100</v>
      </c>
      <c r="F25">
        <v>2</v>
      </c>
      <c r="G25">
        <v>0</v>
      </c>
      <c r="H25">
        <v>190</v>
      </c>
      <c r="I25">
        <v>1</v>
      </c>
      <c r="J25">
        <v>18</v>
      </c>
      <c r="K25">
        <v>5</v>
      </c>
      <c r="L25">
        <v>80</v>
      </c>
      <c r="M25">
        <v>25</v>
      </c>
      <c r="N25">
        <v>1</v>
      </c>
      <c r="O25">
        <v>0.75</v>
      </c>
    </row>
    <row r="26" spans="1:15">
      <c r="A26" t="s">
        <v>29</v>
      </c>
      <c r="B26" t="s">
        <v>50</v>
      </c>
      <c r="C26" t="s">
        <v>22</v>
      </c>
      <c r="D26" t="s">
        <v>18</v>
      </c>
      <c r="E26">
        <v>110</v>
      </c>
      <c r="F26">
        <v>2</v>
      </c>
      <c r="G26">
        <v>1</v>
      </c>
      <c r="H26">
        <v>125</v>
      </c>
      <c r="I26">
        <v>1</v>
      </c>
      <c r="J26">
        <v>11</v>
      </c>
      <c r="K26">
        <v>13</v>
      </c>
      <c r="L26">
        <v>30</v>
      </c>
      <c r="M26">
        <v>25</v>
      </c>
      <c r="N26">
        <v>1</v>
      </c>
      <c r="O26">
        <v>1</v>
      </c>
    </row>
    <row r="27" spans="1:15">
      <c r="A27" t="s">
        <v>26</v>
      </c>
      <c r="B27" t="s">
        <v>51</v>
      </c>
      <c r="C27" t="s">
        <v>22</v>
      </c>
      <c r="D27" t="s">
        <v>18</v>
      </c>
      <c r="E27">
        <v>110</v>
      </c>
      <c r="F27">
        <v>1</v>
      </c>
      <c r="G27">
        <v>0</v>
      </c>
      <c r="H27">
        <v>200</v>
      </c>
      <c r="I27">
        <v>1</v>
      </c>
      <c r="J27">
        <v>14</v>
      </c>
      <c r="K27">
        <v>11</v>
      </c>
      <c r="L27">
        <v>25</v>
      </c>
      <c r="M27">
        <v>25</v>
      </c>
      <c r="N27">
        <v>1</v>
      </c>
      <c r="O27">
        <v>0.75</v>
      </c>
    </row>
    <row r="28" spans="1:15">
      <c r="A28" t="s">
        <v>29</v>
      </c>
      <c r="B28" t="s">
        <v>52</v>
      </c>
      <c r="C28" t="s">
        <v>22</v>
      </c>
      <c r="D28" t="s">
        <v>18</v>
      </c>
      <c r="E28">
        <v>100</v>
      </c>
      <c r="F28">
        <v>3</v>
      </c>
      <c r="G28">
        <v>0</v>
      </c>
      <c r="H28">
        <v>0</v>
      </c>
      <c r="I28">
        <v>3</v>
      </c>
      <c r="J28">
        <v>14</v>
      </c>
      <c r="K28">
        <v>7</v>
      </c>
      <c r="L28">
        <v>100</v>
      </c>
      <c r="M28">
        <v>25</v>
      </c>
      <c r="N28">
        <v>1</v>
      </c>
      <c r="O28">
        <v>0.8</v>
      </c>
    </row>
    <row r="29" spans="1:15">
      <c r="A29" t="s">
        <v>15</v>
      </c>
      <c r="B29" t="s">
        <v>53</v>
      </c>
      <c r="C29" t="s">
        <v>34</v>
      </c>
      <c r="D29" t="s">
        <v>18</v>
      </c>
      <c r="E29">
        <v>120</v>
      </c>
      <c r="F29">
        <v>3</v>
      </c>
      <c r="G29">
        <v>2</v>
      </c>
      <c r="H29">
        <v>160</v>
      </c>
      <c r="I29">
        <v>5</v>
      </c>
      <c r="J29">
        <v>12</v>
      </c>
      <c r="K29">
        <v>10</v>
      </c>
      <c r="L29">
        <v>200</v>
      </c>
      <c r="M29">
        <v>25</v>
      </c>
      <c r="N29">
        <v>1.25</v>
      </c>
      <c r="O29">
        <v>0.67</v>
      </c>
    </row>
    <row r="30" spans="1:15">
      <c r="A30" t="s">
        <v>15</v>
      </c>
      <c r="B30" t="s">
        <v>54</v>
      </c>
      <c r="C30" t="s">
        <v>22</v>
      </c>
      <c r="D30" t="s">
        <v>18</v>
      </c>
      <c r="E30">
        <v>120</v>
      </c>
      <c r="F30">
        <v>3</v>
      </c>
      <c r="G30">
        <v>0</v>
      </c>
      <c r="H30">
        <v>240</v>
      </c>
      <c r="I30">
        <v>5</v>
      </c>
      <c r="J30">
        <v>14</v>
      </c>
      <c r="K30">
        <v>12</v>
      </c>
      <c r="L30">
        <v>190</v>
      </c>
      <c r="M30">
        <v>25</v>
      </c>
      <c r="N30">
        <v>1.33</v>
      </c>
      <c r="O30">
        <v>0.67</v>
      </c>
    </row>
    <row r="31" spans="1:15">
      <c r="A31" t="s">
        <v>29</v>
      </c>
      <c r="B31" t="s">
        <v>55</v>
      </c>
      <c r="C31" t="s">
        <v>34</v>
      </c>
      <c r="D31" t="s">
        <v>18</v>
      </c>
      <c r="E31">
        <v>110</v>
      </c>
      <c r="F31">
        <v>1</v>
      </c>
      <c r="G31">
        <v>1</v>
      </c>
      <c r="H31">
        <v>135</v>
      </c>
      <c r="I31">
        <v>0</v>
      </c>
      <c r="J31">
        <v>13</v>
      </c>
      <c r="K31">
        <v>12</v>
      </c>
      <c r="L31">
        <v>25</v>
      </c>
      <c r="M31">
        <v>25</v>
      </c>
      <c r="N31">
        <v>1</v>
      </c>
      <c r="O31">
        <v>0.75</v>
      </c>
    </row>
    <row r="32" spans="1:15">
      <c r="A32" t="s">
        <v>26</v>
      </c>
      <c r="B32" t="s">
        <v>56</v>
      </c>
      <c r="C32" t="s">
        <v>34</v>
      </c>
      <c r="D32" t="s">
        <v>18</v>
      </c>
      <c r="E32">
        <v>100</v>
      </c>
      <c r="F32">
        <v>2</v>
      </c>
      <c r="G32">
        <v>0</v>
      </c>
      <c r="H32">
        <v>45</v>
      </c>
      <c r="I32">
        <v>0</v>
      </c>
      <c r="J32">
        <v>11</v>
      </c>
      <c r="K32">
        <v>15</v>
      </c>
      <c r="L32">
        <v>40</v>
      </c>
      <c r="M32">
        <v>25</v>
      </c>
      <c r="N32">
        <v>1</v>
      </c>
      <c r="O32">
        <v>0.88</v>
      </c>
    </row>
    <row r="33" spans="1:15">
      <c r="A33" t="s">
        <v>29</v>
      </c>
      <c r="B33" t="s">
        <v>57</v>
      </c>
      <c r="C33" t="s">
        <v>28</v>
      </c>
      <c r="D33" t="s">
        <v>18</v>
      </c>
      <c r="E33">
        <v>110</v>
      </c>
      <c r="F33">
        <v>1</v>
      </c>
      <c r="G33">
        <v>1</v>
      </c>
      <c r="H33">
        <v>280</v>
      </c>
      <c r="I33">
        <v>0</v>
      </c>
      <c r="J33">
        <v>15</v>
      </c>
      <c r="K33">
        <v>9</v>
      </c>
      <c r="L33">
        <v>45</v>
      </c>
      <c r="M33">
        <v>25</v>
      </c>
      <c r="N33">
        <v>1</v>
      </c>
      <c r="O33">
        <v>0.75</v>
      </c>
    </row>
    <row r="34" spans="1:15">
      <c r="A34" t="s">
        <v>15</v>
      </c>
      <c r="B34" t="s">
        <v>58</v>
      </c>
      <c r="C34" t="s">
        <v>34</v>
      </c>
      <c r="D34" t="s">
        <v>18</v>
      </c>
      <c r="E34">
        <v>100</v>
      </c>
      <c r="F34">
        <v>3</v>
      </c>
      <c r="G34">
        <v>1</v>
      </c>
      <c r="H34">
        <v>140</v>
      </c>
      <c r="I34">
        <v>3</v>
      </c>
      <c r="J34">
        <v>15</v>
      </c>
      <c r="K34">
        <v>5</v>
      </c>
      <c r="L34">
        <v>85</v>
      </c>
      <c r="M34">
        <v>25</v>
      </c>
      <c r="N34">
        <v>1</v>
      </c>
      <c r="O34">
        <v>0.88</v>
      </c>
    </row>
    <row r="35" spans="1:15">
      <c r="A35" t="s">
        <v>15</v>
      </c>
      <c r="B35" t="s">
        <v>59</v>
      </c>
      <c r="C35" t="s">
        <v>34</v>
      </c>
      <c r="D35" t="s">
        <v>18</v>
      </c>
      <c r="E35">
        <v>110</v>
      </c>
      <c r="F35">
        <v>3</v>
      </c>
      <c r="G35">
        <v>0</v>
      </c>
      <c r="H35">
        <v>170</v>
      </c>
      <c r="I35">
        <v>3</v>
      </c>
      <c r="J35">
        <v>17</v>
      </c>
      <c r="K35">
        <v>3</v>
      </c>
      <c r="L35">
        <v>90</v>
      </c>
      <c r="M35">
        <v>25</v>
      </c>
      <c r="N35">
        <v>1</v>
      </c>
      <c r="O35">
        <v>0.25</v>
      </c>
    </row>
    <row r="36" spans="1:15">
      <c r="A36" t="s">
        <v>15</v>
      </c>
      <c r="B36" t="s">
        <v>60</v>
      </c>
      <c r="C36" t="s">
        <v>34</v>
      </c>
      <c r="D36" t="s">
        <v>18</v>
      </c>
      <c r="E36">
        <v>120</v>
      </c>
      <c r="F36">
        <v>3</v>
      </c>
      <c r="G36">
        <v>3</v>
      </c>
      <c r="H36">
        <v>75</v>
      </c>
      <c r="I36">
        <v>3</v>
      </c>
      <c r="J36">
        <v>13</v>
      </c>
      <c r="K36">
        <v>4</v>
      </c>
      <c r="L36">
        <v>100</v>
      </c>
      <c r="M36">
        <v>25</v>
      </c>
      <c r="N36">
        <v>1</v>
      </c>
      <c r="O36">
        <v>0.33</v>
      </c>
    </row>
    <row r="37" spans="1:15">
      <c r="A37" t="s">
        <v>29</v>
      </c>
      <c r="B37" t="s">
        <v>61</v>
      </c>
      <c r="C37" t="s">
        <v>20</v>
      </c>
      <c r="D37" t="s">
        <v>18</v>
      </c>
      <c r="E37">
        <v>120</v>
      </c>
      <c r="F37">
        <v>1</v>
      </c>
      <c r="G37">
        <v>2</v>
      </c>
      <c r="H37">
        <v>220</v>
      </c>
      <c r="I37">
        <v>1</v>
      </c>
      <c r="J37">
        <v>12</v>
      </c>
      <c r="K37">
        <v>11</v>
      </c>
      <c r="L37">
        <v>45</v>
      </c>
      <c r="M37">
        <v>25</v>
      </c>
      <c r="N37">
        <v>1</v>
      </c>
      <c r="O37">
        <v>1</v>
      </c>
    </row>
    <row r="38" spans="1:15">
      <c r="A38" t="s">
        <v>26</v>
      </c>
      <c r="B38" t="s">
        <v>62</v>
      </c>
      <c r="C38" t="s">
        <v>28</v>
      </c>
      <c r="D38" t="s">
        <v>18</v>
      </c>
      <c r="E38">
        <v>110</v>
      </c>
      <c r="F38">
        <v>3</v>
      </c>
      <c r="G38">
        <v>1</v>
      </c>
      <c r="H38">
        <v>250</v>
      </c>
      <c r="I38">
        <v>1.5</v>
      </c>
      <c r="J38">
        <v>11.5</v>
      </c>
      <c r="K38">
        <v>10</v>
      </c>
      <c r="L38">
        <v>90</v>
      </c>
      <c r="M38">
        <v>25</v>
      </c>
      <c r="N38">
        <v>1</v>
      </c>
      <c r="O38">
        <v>0.75</v>
      </c>
    </row>
    <row r="39" spans="1:15">
      <c r="A39" t="s">
        <v>26</v>
      </c>
      <c r="B39" t="s">
        <v>63</v>
      </c>
      <c r="C39" t="s">
        <v>34</v>
      </c>
      <c r="D39" t="s">
        <v>18</v>
      </c>
      <c r="E39">
        <v>110</v>
      </c>
      <c r="F39">
        <v>1</v>
      </c>
      <c r="G39">
        <v>0</v>
      </c>
      <c r="H39">
        <v>180</v>
      </c>
      <c r="I39">
        <v>0</v>
      </c>
      <c r="J39">
        <v>14</v>
      </c>
      <c r="K39">
        <v>11</v>
      </c>
      <c r="L39">
        <v>35</v>
      </c>
      <c r="M39">
        <v>25</v>
      </c>
      <c r="N39">
        <v>1</v>
      </c>
      <c r="O39">
        <v>1.33</v>
      </c>
    </row>
    <row r="40" spans="1:15">
      <c r="A40" t="s">
        <v>15</v>
      </c>
      <c r="B40" t="s">
        <v>64</v>
      </c>
      <c r="C40" t="s">
        <v>22</v>
      </c>
      <c r="D40" t="s">
        <v>18</v>
      </c>
      <c r="E40">
        <v>110</v>
      </c>
      <c r="F40">
        <v>2</v>
      </c>
      <c r="G40">
        <v>1</v>
      </c>
      <c r="H40">
        <v>170</v>
      </c>
      <c r="I40">
        <v>1</v>
      </c>
      <c r="J40">
        <v>17</v>
      </c>
      <c r="K40">
        <v>6</v>
      </c>
      <c r="L40">
        <v>60</v>
      </c>
      <c r="M40">
        <v>100</v>
      </c>
      <c r="N40">
        <v>1</v>
      </c>
      <c r="O40">
        <v>1</v>
      </c>
    </row>
    <row r="41" spans="1:15">
      <c r="A41" t="s">
        <v>15</v>
      </c>
      <c r="B41" t="s">
        <v>65</v>
      </c>
      <c r="C41" t="s">
        <v>22</v>
      </c>
      <c r="D41" t="s">
        <v>18</v>
      </c>
      <c r="E41">
        <v>140</v>
      </c>
      <c r="F41">
        <v>3</v>
      </c>
      <c r="G41">
        <v>1</v>
      </c>
      <c r="H41">
        <v>170</v>
      </c>
      <c r="I41">
        <v>2</v>
      </c>
      <c r="J41">
        <v>20</v>
      </c>
      <c r="K41">
        <v>9</v>
      </c>
      <c r="L41">
        <v>95</v>
      </c>
      <c r="M41">
        <v>100</v>
      </c>
      <c r="N41">
        <v>1.3</v>
      </c>
      <c r="O41">
        <v>0.75</v>
      </c>
    </row>
    <row r="42" spans="1:15">
      <c r="A42" t="s">
        <v>29</v>
      </c>
      <c r="B42" t="s">
        <v>66</v>
      </c>
      <c r="C42" t="s">
        <v>28</v>
      </c>
      <c r="D42" t="s">
        <v>18</v>
      </c>
      <c r="E42">
        <v>110</v>
      </c>
      <c r="F42">
        <v>2</v>
      </c>
      <c r="G42">
        <v>1</v>
      </c>
      <c r="H42">
        <v>260</v>
      </c>
      <c r="I42">
        <v>0</v>
      </c>
      <c r="J42">
        <v>21</v>
      </c>
      <c r="K42">
        <v>3</v>
      </c>
      <c r="L42">
        <v>40</v>
      </c>
      <c r="M42">
        <v>25</v>
      </c>
      <c r="N42">
        <v>1</v>
      </c>
      <c r="O42">
        <v>1.5</v>
      </c>
    </row>
    <row r="43" spans="1:15">
      <c r="A43" t="s">
        <v>29</v>
      </c>
      <c r="B43" t="s">
        <v>67</v>
      </c>
      <c r="C43" t="s">
        <v>20</v>
      </c>
      <c r="D43" t="s">
        <v>18</v>
      </c>
      <c r="E43">
        <v>100</v>
      </c>
      <c r="F43">
        <v>4</v>
      </c>
      <c r="G43">
        <v>2</v>
      </c>
      <c r="H43">
        <v>150</v>
      </c>
      <c r="I43">
        <v>2</v>
      </c>
      <c r="J43">
        <v>12</v>
      </c>
      <c r="K43">
        <v>6</v>
      </c>
      <c r="L43">
        <v>95</v>
      </c>
      <c r="M43">
        <v>25</v>
      </c>
      <c r="N43">
        <v>1</v>
      </c>
      <c r="O43">
        <v>0.67</v>
      </c>
    </row>
    <row r="44" spans="1:15">
      <c r="A44" t="s">
        <v>29</v>
      </c>
      <c r="B44" t="s">
        <v>68</v>
      </c>
      <c r="C44" t="s">
        <v>28</v>
      </c>
      <c r="D44" t="s">
        <v>18</v>
      </c>
      <c r="E44">
        <v>110</v>
      </c>
      <c r="F44">
        <v>2</v>
      </c>
      <c r="G44">
        <v>1</v>
      </c>
      <c r="H44">
        <v>180</v>
      </c>
      <c r="I44">
        <v>0</v>
      </c>
      <c r="J44">
        <v>12</v>
      </c>
      <c r="K44">
        <v>12</v>
      </c>
      <c r="L44">
        <v>55</v>
      </c>
      <c r="M44">
        <v>25</v>
      </c>
      <c r="N44">
        <v>1</v>
      </c>
      <c r="O44">
        <v>1</v>
      </c>
    </row>
    <row r="45" spans="1:15">
      <c r="A45" t="s">
        <v>29</v>
      </c>
      <c r="B45" t="s">
        <v>69</v>
      </c>
      <c r="C45" t="s">
        <v>70</v>
      </c>
      <c r="D45" t="s">
        <v>46</v>
      </c>
      <c r="E45">
        <v>100</v>
      </c>
      <c r="F45">
        <v>4</v>
      </c>
      <c r="G45">
        <v>1</v>
      </c>
      <c r="H45">
        <v>0</v>
      </c>
      <c r="I45">
        <v>0</v>
      </c>
      <c r="J45">
        <v>16</v>
      </c>
      <c r="K45">
        <v>3</v>
      </c>
      <c r="L45">
        <v>95</v>
      </c>
      <c r="M45">
        <v>25</v>
      </c>
      <c r="N45">
        <v>1</v>
      </c>
      <c r="O45">
        <v>1</v>
      </c>
    </row>
    <row r="46" spans="1:15">
      <c r="A46" t="s">
        <v>15</v>
      </c>
      <c r="B46" t="s">
        <v>71</v>
      </c>
      <c r="C46" t="s">
        <v>25</v>
      </c>
      <c r="D46" t="s">
        <v>18</v>
      </c>
      <c r="E46">
        <v>150</v>
      </c>
      <c r="F46">
        <v>4</v>
      </c>
      <c r="G46">
        <v>3</v>
      </c>
      <c r="H46">
        <v>95</v>
      </c>
      <c r="I46">
        <v>3</v>
      </c>
      <c r="J46">
        <v>16</v>
      </c>
      <c r="K46">
        <v>11</v>
      </c>
      <c r="L46">
        <v>170</v>
      </c>
      <c r="M46">
        <v>25</v>
      </c>
      <c r="N46">
        <v>1</v>
      </c>
      <c r="O46">
        <v>1</v>
      </c>
    </row>
    <row r="47" spans="1:15">
      <c r="A47" t="s">
        <v>15</v>
      </c>
      <c r="B47" t="s">
        <v>72</v>
      </c>
      <c r="C47" t="s">
        <v>25</v>
      </c>
      <c r="D47" t="s">
        <v>18</v>
      </c>
      <c r="E47">
        <v>150</v>
      </c>
      <c r="F47">
        <v>4</v>
      </c>
      <c r="G47">
        <v>3</v>
      </c>
      <c r="H47">
        <v>150</v>
      </c>
      <c r="I47">
        <v>3</v>
      </c>
      <c r="J47">
        <v>16</v>
      </c>
      <c r="K47">
        <v>11</v>
      </c>
      <c r="L47">
        <v>170</v>
      </c>
      <c r="M47">
        <v>25</v>
      </c>
      <c r="N47">
        <v>1</v>
      </c>
      <c r="O47">
        <v>1</v>
      </c>
    </row>
    <row r="48" spans="1:15">
      <c r="A48" t="s">
        <v>15</v>
      </c>
      <c r="B48" t="s">
        <v>73</v>
      </c>
      <c r="C48" t="s">
        <v>22</v>
      </c>
      <c r="D48" t="s">
        <v>18</v>
      </c>
      <c r="E48">
        <v>160</v>
      </c>
      <c r="F48">
        <v>3</v>
      </c>
      <c r="G48">
        <v>2</v>
      </c>
      <c r="H48">
        <v>150</v>
      </c>
      <c r="I48">
        <v>3</v>
      </c>
      <c r="J48">
        <v>17</v>
      </c>
      <c r="K48">
        <v>13</v>
      </c>
      <c r="L48">
        <v>160</v>
      </c>
      <c r="M48">
        <v>25</v>
      </c>
      <c r="N48">
        <v>1.5</v>
      </c>
      <c r="O48">
        <v>0.67</v>
      </c>
    </row>
    <row r="49" spans="1:19">
      <c r="A49" t="s">
        <v>26</v>
      </c>
      <c r="B49" t="s">
        <v>74</v>
      </c>
      <c r="C49" t="s">
        <v>28</v>
      </c>
      <c r="D49" t="s">
        <v>18</v>
      </c>
      <c r="E49">
        <v>100</v>
      </c>
      <c r="F49">
        <v>2</v>
      </c>
      <c r="G49">
        <v>1</v>
      </c>
      <c r="H49">
        <v>220</v>
      </c>
      <c r="I49">
        <v>2</v>
      </c>
      <c r="J49">
        <v>15</v>
      </c>
      <c r="K49">
        <v>6</v>
      </c>
      <c r="L49">
        <v>90</v>
      </c>
      <c r="M49">
        <v>25</v>
      </c>
      <c r="N49">
        <v>1</v>
      </c>
      <c r="O49">
        <v>1</v>
      </c>
    </row>
    <row r="50" spans="1:19">
      <c r="A50" t="s">
        <v>29</v>
      </c>
      <c r="B50" t="s">
        <v>75</v>
      </c>
      <c r="C50" t="s">
        <v>22</v>
      </c>
      <c r="D50" t="s">
        <v>18</v>
      </c>
      <c r="E50">
        <v>120</v>
      </c>
      <c r="F50">
        <v>2</v>
      </c>
      <c r="G50">
        <v>1</v>
      </c>
      <c r="H50">
        <v>190</v>
      </c>
      <c r="I50">
        <v>0</v>
      </c>
      <c r="J50">
        <v>15</v>
      </c>
      <c r="K50">
        <v>9</v>
      </c>
      <c r="L50">
        <v>40</v>
      </c>
      <c r="M50">
        <v>25</v>
      </c>
      <c r="N50">
        <v>1</v>
      </c>
      <c r="O50">
        <v>0.67</v>
      </c>
    </row>
    <row r="51" spans="1:19">
      <c r="A51" t="s">
        <v>15</v>
      </c>
      <c r="B51" t="s">
        <v>76</v>
      </c>
      <c r="C51" t="s">
        <v>22</v>
      </c>
      <c r="D51" t="s">
        <v>18</v>
      </c>
      <c r="E51">
        <v>140</v>
      </c>
      <c r="F51">
        <v>3</v>
      </c>
      <c r="G51">
        <v>2</v>
      </c>
      <c r="H51">
        <v>220</v>
      </c>
      <c r="I51">
        <v>3</v>
      </c>
      <c r="J51">
        <v>21</v>
      </c>
      <c r="K51">
        <v>7</v>
      </c>
      <c r="L51">
        <v>130</v>
      </c>
      <c r="M51">
        <v>25</v>
      </c>
      <c r="N51">
        <v>1.33</v>
      </c>
      <c r="O51">
        <v>0.67</v>
      </c>
    </row>
    <row r="52" spans="1:19">
      <c r="A52" t="s">
        <v>15</v>
      </c>
      <c r="B52" t="s">
        <v>77</v>
      </c>
      <c r="C52" t="s">
        <v>22</v>
      </c>
      <c r="D52" t="s">
        <v>18</v>
      </c>
      <c r="E52">
        <v>90</v>
      </c>
      <c r="F52">
        <v>3</v>
      </c>
      <c r="G52">
        <v>0</v>
      </c>
      <c r="H52">
        <v>170</v>
      </c>
      <c r="I52">
        <v>3</v>
      </c>
      <c r="J52">
        <v>18</v>
      </c>
      <c r="K52">
        <v>2</v>
      </c>
      <c r="L52">
        <v>90</v>
      </c>
      <c r="M52">
        <v>25</v>
      </c>
      <c r="N52">
        <v>1</v>
      </c>
      <c r="O52">
        <v>1</v>
      </c>
    </row>
    <row r="53" spans="1:19">
      <c r="A53" t="s">
        <v>15</v>
      </c>
      <c r="B53" t="s">
        <v>78</v>
      </c>
      <c r="C53" t="s">
        <v>28</v>
      </c>
      <c r="D53" t="s">
        <v>18</v>
      </c>
      <c r="E53">
        <v>130</v>
      </c>
      <c r="F53">
        <v>3</v>
      </c>
      <c r="G53">
        <v>2</v>
      </c>
      <c r="H53">
        <v>170</v>
      </c>
      <c r="I53">
        <v>1.5</v>
      </c>
      <c r="J53">
        <v>13.5</v>
      </c>
      <c r="K53">
        <v>10</v>
      </c>
      <c r="L53">
        <v>120</v>
      </c>
      <c r="M53">
        <v>25</v>
      </c>
      <c r="N53">
        <v>1.25</v>
      </c>
      <c r="O53">
        <v>0.5</v>
      </c>
    </row>
    <row r="54" spans="1:19">
      <c r="A54" t="s">
        <v>15</v>
      </c>
      <c r="B54" t="s">
        <v>79</v>
      </c>
      <c r="C54" t="s">
        <v>34</v>
      </c>
      <c r="D54" t="s">
        <v>18</v>
      </c>
      <c r="E54">
        <v>120</v>
      </c>
      <c r="F54">
        <v>3</v>
      </c>
      <c r="G54">
        <v>1</v>
      </c>
      <c r="H54">
        <v>200</v>
      </c>
      <c r="I54">
        <v>6</v>
      </c>
      <c r="J54">
        <v>11</v>
      </c>
      <c r="K54">
        <v>14</v>
      </c>
      <c r="L54">
        <v>260</v>
      </c>
      <c r="M54">
        <v>25</v>
      </c>
      <c r="N54">
        <v>1.33</v>
      </c>
      <c r="O54">
        <v>0.67</v>
      </c>
    </row>
    <row r="55" spans="1:19">
      <c r="A55" t="s">
        <v>15</v>
      </c>
      <c r="B55" t="s">
        <v>80</v>
      </c>
      <c r="C55" t="s">
        <v>22</v>
      </c>
      <c r="D55" t="s">
        <v>18</v>
      </c>
      <c r="E55">
        <v>100</v>
      </c>
      <c r="F55">
        <v>3</v>
      </c>
      <c r="G55">
        <v>0</v>
      </c>
      <c r="H55">
        <v>320</v>
      </c>
      <c r="I55">
        <v>1</v>
      </c>
      <c r="J55">
        <v>20</v>
      </c>
      <c r="K55">
        <v>3</v>
      </c>
      <c r="L55">
        <v>45</v>
      </c>
      <c r="M55">
        <v>100</v>
      </c>
      <c r="N55">
        <v>1</v>
      </c>
      <c r="O55">
        <v>1</v>
      </c>
    </row>
    <row r="56" spans="1:19">
      <c r="A56" t="s">
        <v>15</v>
      </c>
      <c r="B56" t="s">
        <v>81</v>
      </c>
      <c r="C56" t="s">
        <v>20</v>
      </c>
      <c r="D56" t="s">
        <v>18</v>
      </c>
      <c r="E56">
        <v>50</v>
      </c>
      <c r="F56">
        <v>1</v>
      </c>
      <c r="G56">
        <v>0</v>
      </c>
      <c r="H56">
        <v>0</v>
      </c>
      <c r="I56">
        <v>0</v>
      </c>
      <c r="J56">
        <v>13</v>
      </c>
      <c r="K56">
        <v>0</v>
      </c>
      <c r="L56">
        <v>15</v>
      </c>
      <c r="M56">
        <v>0</v>
      </c>
      <c r="N56">
        <v>0.5</v>
      </c>
      <c r="O56">
        <v>1</v>
      </c>
    </row>
    <row r="57" spans="1:19">
      <c r="A57" t="s">
        <v>15</v>
      </c>
      <c r="B57" t="s">
        <v>82</v>
      </c>
      <c r="C57" t="s">
        <v>20</v>
      </c>
      <c r="D57" t="s">
        <v>18</v>
      </c>
      <c r="E57">
        <v>50</v>
      </c>
      <c r="F57">
        <v>2</v>
      </c>
      <c r="G57">
        <v>0</v>
      </c>
      <c r="H57">
        <v>0</v>
      </c>
      <c r="I57">
        <v>1</v>
      </c>
      <c r="J57">
        <v>10</v>
      </c>
      <c r="K57">
        <v>0</v>
      </c>
      <c r="L57">
        <v>50</v>
      </c>
      <c r="M57">
        <v>0</v>
      </c>
      <c r="N57">
        <v>0.5</v>
      </c>
      <c r="O57">
        <v>1</v>
      </c>
    </row>
    <row r="58" spans="1:19">
      <c r="A58" t="s">
        <v>15</v>
      </c>
      <c r="B58" t="s">
        <v>83</v>
      </c>
      <c r="C58" t="s">
        <v>20</v>
      </c>
      <c r="D58" t="s">
        <v>18</v>
      </c>
      <c r="E58">
        <v>100</v>
      </c>
      <c r="F58">
        <v>4</v>
      </c>
      <c r="G58">
        <v>1</v>
      </c>
      <c r="H58">
        <v>135</v>
      </c>
      <c r="I58">
        <v>2</v>
      </c>
      <c r="J58">
        <v>14</v>
      </c>
      <c r="K58">
        <v>6</v>
      </c>
      <c r="L58">
        <v>110</v>
      </c>
      <c r="M58">
        <v>25</v>
      </c>
      <c r="N58">
        <v>1</v>
      </c>
      <c r="O58">
        <v>0.5</v>
      </c>
    </row>
    <row r="59" spans="1:19">
      <c r="A59" t="s">
        <v>26</v>
      </c>
      <c r="B59" t="s">
        <v>84</v>
      </c>
      <c r="C59" t="s">
        <v>20</v>
      </c>
      <c r="D59" t="s">
        <v>46</v>
      </c>
      <c r="E59">
        <v>100</v>
      </c>
      <c r="F59">
        <v>5</v>
      </c>
      <c r="G59">
        <v>2</v>
      </c>
      <c r="H59">
        <v>0</v>
      </c>
      <c r="I59">
        <v>2.7</v>
      </c>
      <c r="L59">
        <v>110</v>
      </c>
      <c r="M59">
        <v>0</v>
      </c>
      <c r="N59">
        <v>1</v>
      </c>
      <c r="O59">
        <v>0.67</v>
      </c>
    </row>
    <row r="60" spans="1:19">
      <c r="A60" t="s">
        <v>29</v>
      </c>
      <c r="B60" t="s">
        <v>85</v>
      </c>
      <c r="C60" t="s">
        <v>22</v>
      </c>
      <c r="D60" t="s">
        <v>18</v>
      </c>
      <c r="E60">
        <v>120</v>
      </c>
      <c r="F60">
        <v>3</v>
      </c>
      <c r="G60">
        <v>1</v>
      </c>
      <c r="H60">
        <v>210</v>
      </c>
      <c r="I60">
        <v>5</v>
      </c>
      <c r="J60">
        <v>14</v>
      </c>
      <c r="K60">
        <v>12</v>
      </c>
      <c r="L60">
        <v>240</v>
      </c>
      <c r="M60">
        <v>25</v>
      </c>
      <c r="N60">
        <v>1.33</v>
      </c>
      <c r="O60">
        <v>0.75</v>
      </c>
    </row>
    <row r="61" spans="1:19">
      <c r="A61" t="s">
        <v>15</v>
      </c>
      <c r="B61" t="s">
        <v>86</v>
      </c>
      <c r="C61" t="s">
        <v>28</v>
      </c>
      <c r="D61" t="s">
        <v>18</v>
      </c>
      <c r="E61">
        <v>100</v>
      </c>
      <c r="F61">
        <v>3</v>
      </c>
      <c r="G61">
        <v>2</v>
      </c>
      <c r="H61">
        <v>140</v>
      </c>
      <c r="I61">
        <v>2.5</v>
      </c>
      <c r="J61">
        <v>10.5</v>
      </c>
      <c r="K61">
        <v>8</v>
      </c>
      <c r="L61">
        <v>140</v>
      </c>
      <c r="M61">
        <v>25</v>
      </c>
      <c r="N61">
        <v>1</v>
      </c>
      <c r="O61">
        <v>0.5</v>
      </c>
      <c r="R61" s="11" t="s">
        <v>160</v>
      </c>
      <c r="S61">
        <f>CORREL(H2:H78,L2:L78)</f>
        <v>-4.2632462558052656E-2</v>
      </c>
    </row>
    <row r="62" spans="1:19">
      <c r="A62" t="s">
        <v>15</v>
      </c>
      <c r="B62" t="s">
        <v>87</v>
      </c>
      <c r="C62" t="s">
        <v>22</v>
      </c>
      <c r="D62" t="s">
        <v>18</v>
      </c>
      <c r="E62">
        <v>90</v>
      </c>
      <c r="F62">
        <v>2</v>
      </c>
      <c r="G62">
        <v>0</v>
      </c>
      <c r="H62">
        <v>0</v>
      </c>
      <c r="I62">
        <v>2</v>
      </c>
      <c r="J62">
        <v>15</v>
      </c>
      <c r="K62">
        <v>6</v>
      </c>
      <c r="L62">
        <v>110</v>
      </c>
      <c r="M62">
        <v>25</v>
      </c>
      <c r="N62">
        <v>1</v>
      </c>
      <c r="O62">
        <v>0.5</v>
      </c>
    </row>
    <row r="63" spans="1:19">
      <c r="A63" t="s">
        <v>26</v>
      </c>
      <c r="B63" t="s">
        <v>88</v>
      </c>
      <c r="C63" t="s">
        <v>25</v>
      </c>
      <c r="D63" t="s">
        <v>18</v>
      </c>
      <c r="E63">
        <v>110</v>
      </c>
      <c r="F63">
        <v>1</v>
      </c>
      <c r="G63">
        <v>0</v>
      </c>
      <c r="H63">
        <v>240</v>
      </c>
      <c r="I63">
        <v>0</v>
      </c>
      <c r="J63">
        <v>23</v>
      </c>
      <c r="K63">
        <v>2</v>
      </c>
      <c r="L63">
        <v>30</v>
      </c>
      <c r="M63">
        <v>25</v>
      </c>
      <c r="N63">
        <v>1</v>
      </c>
      <c r="O63">
        <v>1.1299999999999999</v>
      </c>
    </row>
    <row r="64" spans="1:19">
      <c r="A64" t="s">
        <v>26</v>
      </c>
      <c r="B64" t="s">
        <v>89</v>
      </c>
      <c r="C64" t="s">
        <v>22</v>
      </c>
      <c r="D64" t="s">
        <v>18</v>
      </c>
      <c r="E64">
        <v>110</v>
      </c>
      <c r="F64">
        <v>2</v>
      </c>
      <c r="G64">
        <v>0</v>
      </c>
      <c r="H64">
        <v>290</v>
      </c>
      <c r="I64">
        <v>0</v>
      </c>
      <c r="J64">
        <v>22</v>
      </c>
      <c r="K64">
        <v>3</v>
      </c>
      <c r="L64">
        <v>35</v>
      </c>
      <c r="M64">
        <v>25</v>
      </c>
      <c r="N64">
        <v>1</v>
      </c>
      <c r="O64">
        <v>1</v>
      </c>
    </row>
    <row r="65" spans="1:15">
      <c r="A65" t="s">
        <v>26</v>
      </c>
      <c r="B65" t="s">
        <v>90</v>
      </c>
      <c r="C65" t="s">
        <v>17</v>
      </c>
      <c r="D65" t="s">
        <v>18</v>
      </c>
      <c r="E65">
        <v>80</v>
      </c>
      <c r="F65">
        <v>2</v>
      </c>
      <c r="G65">
        <v>0</v>
      </c>
      <c r="H65">
        <v>0</v>
      </c>
      <c r="I65">
        <v>3</v>
      </c>
      <c r="J65">
        <v>16</v>
      </c>
      <c r="K65">
        <v>0</v>
      </c>
      <c r="L65">
        <v>95</v>
      </c>
      <c r="M65">
        <v>0</v>
      </c>
      <c r="N65">
        <v>0.83</v>
      </c>
      <c r="O65">
        <v>1</v>
      </c>
    </row>
    <row r="66" spans="1:15">
      <c r="A66" t="s">
        <v>26</v>
      </c>
      <c r="B66" t="s">
        <v>91</v>
      </c>
      <c r="C66" t="s">
        <v>17</v>
      </c>
      <c r="D66" t="s">
        <v>18</v>
      </c>
      <c r="E66">
        <v>90</v>
      </c>
      <c r="F66">
        <v>3</v>
      </c>
      <c r="G66">
        <v>0</v>
      </c>
      <c r="H66">
        <v>0</v>
      </c>
      <c r="I66">
        <v>4</v>
      </c>
      <c r="J66">
        <v>19</v>
      </c>
      <c r="K66">
        <v>0</v>
      </c>
      <c r="L66">
        <v>140</v>
      </c>
      <c r="M66">
        <v>0</v>
      </c>
      <c r="N66">
        <v>1</v>
      </c>
      <c r="O66">
        <v>0.67</v>
      </c>
    </row>
    <row r="67" spans="1:15">
      <c r="A67" t="s">
        <v>26</v>
      </c>
      <c r="B67" t="s">
        <v>92</v>
      </c>
      <c r="C67" t="s">
        <v>17</v>
      </c>
      <c r="D67" t="s">
        <v>18</v>
      </c>
      <c r="E67">
        <v>90</v>
      </c>
      <c r="F67">
        <v>3</v>
      </c>
      <c r="G67">
        <v>0</v>
      </c>
      <c r="H67">
        <v>0</v>
      </c>
      <c r="I67">
        <v>3</v>
      </c>
      <c r="J67">
        <v>20</v>
      </c>
      <c r="K67">
        <v>0</v>
      </c>
      <c r="L67">
        <v>120</v>
      </c>
      <c r="M67">
        <v>0</v>
      </c>
      <c r="N67">
        <v>1</v>
      </c>
      <c r="O67">
        <v>0.67</v>
      </c>
    </row>
    <row r="68" spans="1:15">
      <c r="A68" t="s">
        <v>29</v>
      </c>
      <c r="B68" t="s">
        <v>93</v>
      </c>
      <c r="C68" t="s">
        <v>22</v>
      </c>
      <c r="D68" t="s">
        <v>18</v>
      </c>
      <c r="E68">
        <v>110</v>
      </c>
      <c r="F68">
        <v>2</v>
      </c>
      <c r="G68">
        <v>1</v>
      </c>
      <c r="H68">
        <v>70</v>
      </c>
      <c r="I68">
        <v>1</v>
      </c>
      <c r="J68">
        <v>9</v>
      </c>
      <c r="K68">
        <v>15</v>
      </c>
      <c r="L68">
        <v>40</v>
      </c>
      <c r="M68">
        <v>25</v>
      </c>
      <c r="N68">
        <v>1</v>
      </c>
      <c r="O68">
        <v>0.75</v>
      </c>
    </row>
    <row r="69" spans="1:15">
      <c r="A69" t="s">
        <v>26</v>
      </c>
      <c r="B69" t="s">
        <v>94</v>
      </c>
      <c r="C69" t="s">
        <v>22</v>
      </c>
      <c r="D69" t="s">
        <v>18</v>
      </c>
      <c r="E69">
        <v>110</v>
      </c>
      <c r="F69">
        <v>6</v>
      </c>
      <c r="G69">
        <v>0</v>
      </c>
      <c r="H69">
        <v>230</v>
      </c>
      <c r="I69">
        <v>1</v>
      </c>
      <c r="J69">
        <v>16</v>
      </c>
      <c r="K69">
        <v>3</v>
      </c>
      <c r="L69">
        <v>55</v>
      </c>
      <c r="M69">
        <v>25</v>
      </c>
      <c r="N69">
        <v>1</v>
      </c>
      <c r="O69">
        <v>1</v>
      </c>
    </row>
    <row r="70" spans="1:15">
      <c r="A70" t="s">
        <v>29</v>
      </c>
      <c r="B70" t="s">
        <v>95</v>
      </c>
      <c r="C70" t="s">
        <v>17</v>
      </c>
      <c r="D70" t="s">
        <v>18</v>
      </c>
      <c r="E70">
        <v>90</v>
      </c>
      <c r="F70">
        <v>2</v>
      </c>
      <c r="G70">
        <v>0</v>
      </c>
      <c r="H70">
        <v>15</v>
      </c>
      <c r="I70">
        <v>3</v>
      </c>
      <c r="J70">
        <v>15</v>
      </c>
      <c r="K70">
        <v>5</v>
      </c>
      <c r="L70">
        <v>90</v>
      </c>
      <c r="M70">
        <v>25</v>
      </c>
      <c r="N70">
        <v>1</v>
      </c>
      <c r="O70">
        <v>1</v>
      </c>
    </row>
    <row r="71" spans="1:15">
      <c r="A71" t="s">
        <v>15</v>
      </c>
      <c r="B71" t="s">
        <v>96</v>
      </c>
      <c r="C71" t="s">
        <v>28</v>
      </c>
      <c r="D71" t="s">
        <v>18</v>
      </c>
      <c r="E71">
        <v>110</v>
      </c>
      <c r="F71">
        <v>2</v>
      </c>
      <c r="G71">
        <v>1</v>
      </c>
      <c r="H71">
        <v>200</v>
      </c>
      <c r="I71">
        <v>0</v>
      </c>
      <c r="J71">
        <v>21</v>
      </c>
      <c r="K71">
        <v>3</v>
      </c>
      <c r="L71">
        <v>35</v>
      </c>
      <c r="M71">
        <v>100</v>
      </c>
      <c r="N71">
        <v>1</v>
      </c>
      <c r="O71">
        <v>1</v>
      </c>
    </row>
    <row r="72" spans="1:15">
      <c r="A72" t="s">
        <v>15</v>
      </c>
      <c r="B72" t="s">
        <v>97</v>
      </c>
      <c r="C72" t="s">
        <v>28</v>
      </c>
      <c r="D72" t="s">
        <v>18</v>
      </c>
      <c r="E72">
        <v>140</v>
      </c>
      <c r="F72">
        <v>3</v>
      </c>
      <c r="G72">
        <v>1</v>
      </c>
      <c r="H72">
        <v>190</v>
      </c>
      <c r="I72">
        <v>4</v>
      </c>
      <c r="J72">
        <v>15</v>
      </c>
      <c r="K72">
        <v>14</v>
      </c>
      <c r="L72">
        <v>230</v>
      </c>
      <c r="M72">
        <v>100</v>
      </c>
      <c r="N72">
        <v>1.5</v>
      </c>
      <c r="O72">
        <v>1</v>
      </c>
    </row>
    <row r="73" spans="1:15">
      <c r="A73" t="s">
        <v>15</v>
      </c>
      <c r="B73" t="s">
        <v>98</v>
      </c>
      <c r="C73" t="s">
        <v>28</v>
      </c>
      <c r="D73" t="s">
        <v>18</v>
      </c>
      <c r="E73">
        <v>100</v>
      </c>
      <c r="F73">
        <v>3</v>
      </c>
      <c r="G73">
        <v>1</v>
      </c>
      <c r="H73">
        <v>200</v>
      </c>
      <c r="I73">
        <v>3</v>
      </c>
      <c r="J73">
        <v>16</v>
      </c>
      <c r="K73">
        <v>3</v>
      </c>
      <c r="L73">
        <v>110</v>
      </c>
      <c r="M73">
        <v>100</v>
      </c>
      <c r="N73">
        <v>1</v>
      </c>
      <c r="O73">
        <v>1</v>
      </c>
    </row>
    <row r="74" spans="1:15">
      <c r="A74" t="s">
        <v>15</v>
      </c>
      <c r="B74" t="s">
        <v>99</v>
      </c>
      <c r="C74" t="s">
        <v>28</v>
      </c>
      <c r="D74" t="s">
        <v>18</v>
      </c>
      <c r="E74">
        <v>110</v>
      </c>
      <c r="F74">
        <v>2</v>
      </c>
      <c r="G74">
        <v>1</v>
      </c>
      <c r="H74">
        <v>250</v>
      </c>
      <c r="I74">
        <v>0</v>
      </c>
      <c r="J74">
        <v>21</v>
      </c>
      <c r="K74">
        <v>3</v>
      </c>
      <c r="L74">
        <v>60</v>
      </c>
      <c r="M74">
        <v>25</v>
      </c>
      <c r="N74">
        <v>1</v>
      </c>
      <c r="O74">
        <v>0.75</v>
      </c>
    </row>
    <row r="75" spans="1:15">
      <c r="A75" t="s">
        <v>29</v>
      </c>
      <c r="B75" t="s">
        <v>100</v>
      </c>
      <c r="C75" t="s">
        <v>28</v>
      </c>
      <c r="D75" t="s">
        <v>18</v>
      </c>
      <c r="E75">
        <v>110</v>
      </c>
      <c r="F75">
        <v>1</v>
      </c>
      <c r="G75">
        <v>1</v>
      </c>
      <c r="H75">
        <v>140</v>
      </c>
      <c r="I75">
        <v>0</v>
      </c>
      <c r="J75">
        <v>13</v>
      </c>
      <c r="K75">
        <v>12</v>
      </c>
      <c r="L75">
        <v>25</v>
      </c>
      <c r="M75">
        <v>25</v>
      </c>
      <c r="N75">
        <v>1</v>
      </c>
      <c r="O75">
        <v>1</v>
      </c>
    </row>
    <row r="76" spans="1:15">
      <c r="A76" t="s">
        <v>26</v>
      </c>
      <c r="B76" t="s">
        <v>101</v>
      </c>
      <c r="C76" t="s">
        <v>25</v>
      </c>
      <c r="D76" t="s">
        <v>18</v>
      </c>
      <c r="E76">
        <v>100</v>
      </c>
      <c r="F76">
        <v>3</v>
      </c>
      <c r="G76">
        <v>1</v>
      </c>
      <c r="H76">
        <v>230</v>
      </c>
      <c r="I76">
        <v>3</v>
      </c>
      <c r="J76">
        <v>17</v>
      </c>
      <c r="K76">
        <v>3</v>
      </c>
      <c r="L76">
        <v>115</v>
      </c>
      <c r="M76">
        <v>25</v>
      </c>
      <c r="N76">
        <v>1</v>
      </c>
      <c r="O76">
        <v>0.67</v>
      </c>
    </row>
    <row r="77" spans="1:15">
      <c r="A77" t="s">
        <v>26</v>
      </c>
      <c r="B77" t="s">
        <v>102</v>
      </c>
      <c r="C77" t="s">
        <v>28</v>
      </c>
      <c r="D77" t="s">
        <v>18</v>
      </c>
      <c r="E77">
        <v>100</v>
      </c>
      <c r="F77">
        <v>3</v>
      </c>
      <c r="G77">
        <v>1</v>
      </c>
      <c r="H77">
        <v>200</v>
      </c>
      <c r="I77">
        <v>3</v>
      </c>
      <c r="J77">
        <v>17</v>
      </c>
      <c r="K77">
        <v>3</v>
      </c>
      <c r="L77">
        <v>110</v>
      </c>
      <c r="M77">
        <v>25</v>
      </c>
      <c r="N77">
        <v>1</v>
      </c>
      <c r="O77">
        <v>1</v>
      </c>
    </row>
    <row r="78" spans="1:15">
      <c r="A78" t="s">
        <v>26</v>
      </c>
      <c r="B78" t="s">
        <v>103</v>
      </c>
      <c r="C78" t="s">
        <v>28</v>
      </c>
      <c r="D78" t="s">
        <v>18</v>
      </c>
      <c r="E78">
        <v>110</v>
      </c>
      <c r="F78">
        <v>2</v>
      </c>
      <c r="G78">
        <v>1</v>
      </c>
      <c r="H78">
        <v>200</v>
      </c>
      <c r="I78">
        <v>1</v>
      </c>
      <c r="J78">
        <v>16</v>
      </c>
      <c r="K78">
        <v>8</v>
      </c>
      <c r="L78">
        <v>60</v>
      </c>
      <c r="M78">
        <v>25</v>
      </c>
      <c r="N78">
        <v>1</v>
      </c>
      <c r="O78">
        <v>0.75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F14D9-A52C-489B-9FD6-633BE83282B8}">
  <dimension ref="A1:O34"/>
  <sheetViews>
    <sheetView tabSelected="1" workbookViewId="0">
      <selection activeCell="H1" sqref="H1:H6"/>
    </sheetView>
  </sheetViews>
  <sheetFormatPr defaultRowHeight="15"/>
  <cols>
    <col min="1" max="1" width="5.28515625" bestFit="1" customWidth="1"/>
    <col min="2" max="2" width="23.42578125" bestFit="1" customWidth="1"/>
    <col min="3" max="3" width="12.5703125" bestFit="1" customWidth="1"/>
    <col min="4" max="4" width="5" bestFit="1" customWidth="1"/>
    <col min="5" max="5" width="7.7109375" bestFit="1" customWidth="1"/>
    <col min="6" max="7" width="11.85546875" bestFit="1" customWidth="1"/>
    <col min="8" max="8" width="7.42578125" bestFit="1" customWidth="1"/>
    <col min="9" max="9" width="5.28515625" bestFit="1" customWidth="1"/>
    <col min="10" max="10" width="13.42578125" bestFit="1" customWidth="1"/>
    <col min="11" max="11" width="6.42578125" bestFit="1" customWidth="1"/>
    <col min="12" max="12" width="9.5703125" bestFit="1" customWidth="1"/>
    <col min="13" max="13" width="10.85546875" bestFit="1" customWidth="1"/>
    <col min="14" max="14" width="25.5703125" bestFit="1" customWidth="1"/>
    <col min="15" max="15" width="13.85546875" bestFit="1" customWidth="1"/>
  </cols>
  <sheetData>
    <row r="1" spans="1:1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3" t="s">
        <v>161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</row>
    <row r="2" spans="1:15">
      <c r="A2" t="s">
        <v>15</v>
      </c>
      <c r="B2" t="s">
        <v>16</v>
      </c>
      <c r="C2" t="s">
        <v>17</v>
      </c>
      <c r="D2" t="s">
        <v>18</v>
      </c>
      <c r="E2">
        <v>70</v>
      </c>
      <c r="F2">
        <v>4</v>
      </c>
      <c r="G2">
        <v>1</v>
      </c>
      <c r="H2">
        <v>130</v>
      </c>
      <c r="I2">
        <v>10</v>
      </c>
      <c r="J2">
        <v>5</v>
      </c>
      <c r="K2">
        <v>6</v>
      </c>
      <c r="L2">
        <v>280</v>
      </c>
      <c r="M2">
        <v>25</v>
      </c>
      <c r="N2">
        <v>1</v>
      </c>
      <c r="O2">
        <v>0.33</v>
      </c>
    </row>
    <row r="3" spans="1:15">
      <c r="A3" t="s">
        <v>15</v>
      </c>
      <c r="B3" t="s">
        <v>19</v>
      </c>
      <c r="C3" t="s">
        <v>20</v>
      </c>
      <c r="D3" t="s">
        <v>18</v>
      </c>
      <c r="E3">
        <v>120</v>
      </c>
      <c r="F3">
        <v>3</v>
      </c>
      <c r="G3">
        <v>5</v>
      </c>
      <c r="H3">
        <v>15</v>
      </c>
      <c r="I3">
        <v>2</v>
      </c>
      <c r="J3">
        <v>8</v>
      </c>
      <c r="K3">
        <v>8</v>
      </c>
      <c r="L3">
        <v>135</v>
      </c>
      <c r="M3">
        <v>0</v>
      </c>
      <c r="N3">
        <v>1</v>
      </c>
      <c r="O3">
        <v>1</v>
      </c>
    </row>
    <row r="4" spans="1:15">
      <c r="A4" t="s">
        <v>15</v>
      </c>
      <c r="B4" t="s">
        <v>21</v>
      </c>
      <c r="C4" t="s">
        <v>22</v>
      </c>
      <c r="D4" t="s">
        <v>18</v>
      </c>
      <c r="E4">
        <v>70</v>
      </c>
      <c r="F4">
        <v>4</v>
      </c>
      <c r="G4">
        <v>1</v>
      </c>
      <c r="H4">
        <v>260</v>
      </c>
      <c r="I4">
        <v>9</v>
      </c>
      <c r="J4">
        <v>7</v>
      </c>
      <c r="K4">
        <v>5</v>
      </c>
      <c r="L4">
        <v>320</v>
      </c>
      <c r="M4">
        <v>25</v>
      </c>
      <c r="N4">
        <v>1</v>
      </c>
      <c r="O4">
        <v>0.33</v>
      </c>
    </row>
    <row r="5" spans="1:15">
      <c r="A5" t="s">
        <v>15</v>
      </c>
      <c r="B5" t="s">
        <v>23</v>
      </c>
      <c r="C5" t="s">
        <v>22</v>
      </c>
      <c r="D5" t="s">
        <v>18</v>
      </c>
      <c r="E5">
        <v>50</v>
      </c>
      <c r="F5">
        <v>4</v>
      </c>
      <c r="G5">
        <v>0</v>
      </c>
      <c r="H5">
        <v>140</v>
      </c>
      <c r="I5">
        <v>14</v>
      </c>
      <c r="J5">
        <v>8</v>
      </c>
      <c r="K5">
        <v>0</v>
      </c>
      <c r="L5">
        <v>330</v>
      </c>
      <c r="M5">
        <v>25</v>
      </c>
      <c r="N5">
        <v>1</v>
      </c>
      <c r="O5">
        <v>0.5</v>
      </c>
    </row>
    <row r="6" spans="1:15">
      <c r="A6" t="s">
        <v>15</v>
      </c>
      <c r="B6" t="s">
        <v>24</v>
      </c>
      <c r="C6" t="s">
        <v>25</v>
      </c>
      <c r="D6" t="s">
        <v>18</v>
      </c>
      <c r="E6">
        <v>110</v>
      </c>
      <c r="F6">
        <v>2</v>
      </c>
      <c r="G6">
        <v>2</v>
      </c>
      <c r="H6">
        <v>200</v>
      </c>
      <c r="I6">
        <v>1</v>
      </c>
      <c r="J6">
        <v>14</v>
      </c>
      <c r="K6">
        <v>8</v>
      </c>
      <c r="M6">
        <v>25</v>
      </c>
      <c r="N6">
        <v>1</v>
      </c>
      <c r="O6">
        <v>0.75</v>
      </c>
    </row>
    <row r="7" spans="1:15">
      <c r="G7" s="11">
        <f>AVERAGE(G2:G6)</f>
        <v>1.8</v>
      </c>
    </row>
    <row r="8" spans="1:15">
      <c r="G8" s="11">
        <f>MEDIAN(G2:G6)</f>
        <v>1</v>
      </c>
    </row>
    <row r="9" spans="1:15">
      <c r="G9" s="11">
        <f>_xlfn.MODE.SNGL(G2:G6)</f>
        <v>1</v>
      </c>
      <c r="L9" s="12" t="s">
        <v>166</v>
      </c>
      <c r="M9" s="12" t="s">
        <v>167</v>
      </c>
    </row>
    <row r="10" spans="1:15">
      <c r="B10" t="s">
        <v>162</v>
      </c>
      <c r="C10">
        <f>G7</f>
        <v>1.8</v>
      </c>
      <c r="G10" cm="1">
        <f t="array" ref="G10">_xlfn.MODE.MULT(G2:G6)</f>
        <v>1</v>
      </c>
      <c r="L10">
        <v>1</v>
      </c>
      <c r="M10">
        <f>(L10-$G$7)^2</f>
        <v>0.64000000000000012</v>
      </c>
    </row>
    <row r="11" spans="1:15">
      <c r="B11" t="s">
        <v>163</v>
      </c>
      <c r="C11">
        <f>G8</f>
        <v>1</v>
      </c>
      <c r="L11">
        <v>5</v>
      </c>
      <c r="M11">
        <f t="shared" ref="M11:M14" si="0">(L11-$G$7)^2</f>
        <v>10.240000000000002</v>
      </c>
    </row>
    <row r="12" spans="1:15">
      <c r="B12" t="s">
        <v>164</v>
      </c>
      <c r="C12">
        <f>G9</f>
        <v>1</v>
      </c>
      <c r="L12">
        <v>1</v>
      </c>
      <c r="M12">
        <f t="shared" si="0"/>
        <v>0.64000000000000012</v>
      </c>
    </row>
    <row r="13" spans="1:15">
      <c r="B13" t="s">
        <v>165</v>
      </c>
      <c r="C13">
        <f>MAX(G2:G6)-MIN(G2:G6)</f>
        <v>5</v>
      </c>
      <c r="L13">
        <v>0</v>
      </c>
      <c r="M13">
        <f t="shared" si="0"/>
        <v>3.24</v>
      </c>
    </row>
    <row r="14" spans="1:15">
      <c r="B14" t="s">
        <v>168</v>
      </c>
      <c r="C14">
        <f>M16</f>
        <v>3.7</v>
      </c>
      <c r="L14">
        <v>2</v>
      </c>
      <c r="M14">
        <f t="shared" si="0"/>
        <v>3.999999999999998E-2</v>
      </c>
    </row>
    <row r="15" spans="1:15">
      <c r="B15" t="s">
        <v>169</v>
      </c>
      <c r="C15" s="14">
        <f>M17</f>
        <v>1.9235384061671346</v>
      </c>
      <c r="M15" s="11">
        <f>SUM(M10:M14)/(5-1)</f>
        <v>3.7000000000000006</v>
      </c>
    </row>
    <row r="16" spans="1:15">
      <c r="M16" s="11">
        <f>_xlfn.VAR.S(L10:L14)</f>
        <v>3.7</v>
      </c>
    </row>
    <row r="17" spans="1:15">
      <c r="M17" s="11">
        <f>_xlfn.STDEV.S(L10:L14)</f>
        <v>1.9235384061671346</v>
      </c>
    </row>
    <row r="20" spans="1:15">
      <c r="A20" s="12" t="s">
        <v>0</v>
      </c>
      <c r="B20" s="12" t="s">
        <v>1</v>
      </c>
      <c r="C20" s="12" t="s">
        <v>2</v>
      </c>
      <c r="D20" s="12" t="s">
        <v>3</v>
      </c>
      <c r="E20" s="12" t="s">
        <v>4</v>
      </c>
      <c r="F20" s="13" t="s">
        <v>5</v>
      </c>
      <c r="G20" s="13" t="s">
        <v>6</v>
      </c>
      <c r="H20" s="12" t="s">
        <v>7</v>
      </c>
      <c r="I20" s="12" t="s">
        <v>8</v>
      </c>
      <c r="J20" s="12" t="s">
        <v>9</v>
      </c>
      <c r="K20" s="12" t="s">
        <v>10</v>
      </c>
      <c r="L20" s="12" t="s">
        <v>11</v>
      </c>
      <c r="M20" s="12" t="s">
        <v>12</v>
      </c>
      <c r="N20" s="12" t="s">
        <v>13</v>
      </c>
      <c r="O20" s="12" t="s">
        <v>14</v>
      </c>
    </row>
    <row r="21" spans="1:15">
      <c r="A21" t="s">
        <v>15</v>
      </c>
      <c r="B21" t="s">
        <v>16</v>
      </c>
      <c r="C21" t="s">
        <v>17</v>
      </c>
      <c r="D21" t="s">
        <v>18</v>
      </c>
      <c r="E21">
        <v>70</v>
      </c>
      <c r="F21">
        <v>4</v>
      </c>
      <c r="G21">
        <v>1</v>
      </c>
      <c r="H21">
        <v>130</v>
      </c>
      <c r="I21">
        <v>10</v>
      </c>
      <c r="J21">
        <v>5</v>
      </c>
      <c r="K21">
        <v>6</v>
      </c>
      <c r="L21">
        <v>280</v>
      </c>
      <c r="M21">
        <v>25</v>
      </c>
      <c r="N21">
        <v>1</v>
      </c>
      <c r="O21">
        <v>0.33</v>
      </c>
    </row>
    <row r="22" spans="1:15">
      <c r="A22" t="s">
        <v>15</v>
      </c>
      <c r="B22" t="s">
        <v>19</v>
      </c>
      <c r="C22" t="s">
        <v>20</v>
      </c>
      <c r="D22" t="s">
        <v>18</v>
      </c>
      <c r="E22">
        <v>120</v>
      </c>
      <c r="F22">
        <v>3</v>
      </c>
      <c r="G22">
        <v>5</v>
      </c>
      <c r="H22">
        <v>15</v>
      </c>
      <c r="I22">
        <v>2</v>
      </c>
      <c r="J22">
        <v>8</v>
      </c>
      <c r="K22">
        <v>8</v>
      </c>
      <c r="L22">
        <v>135</v>
      </c>
      <c r="M22">
        <v>0</v>
      </c>
      <c r="N22">
        <v>1</v>
      </c>
      <c r="O22">
        <v>1</v>
      </c>
    </row>
    <row r="23" spans="1:15">
      <c r="A23" t="s">
        <v>15</v>
      </c>
      <c r="B23" t="s">
        <v>21</v>
      </c>
      <c r="C23" t="s">
        <v>22</v>
      </c>
      <c r="D23" t="s">
        <v>18</v>
      </c>
      <c r="E23">
        <v>70</v>
      </c>
      <c r="F23">
        <v>4</v>
      </c>
      <c r="G23">
        <v>1</v>
      </c>
      <c r="H23">
        <v>260</v>
      </c>
      <c r="I23">
        <v>9</v>
      </c>
      <c r="J23">
        <v>7</v>
      </c>
      <c r="K23">
        <v>5</v>
      </c>
      <c r="L23">
        <v>320</v>
      </c>
      <c r="M23">
        <v>25</v>
      </c>
      <c r="N23">
        <v>1</v>
      </c>
      <c r="O23">
        <v>0.33</v>
      </c>
    </row>
    <row r="24" spans="1:15">
      <c r="A24" t="s">
        <v>15</v>
      </c>
      <c r="B24" t="s">
        <v>23</v>
      </c>
      <c r="C24" t="s">
        <v>22</v>
      </c>
      <c r="D24" t="s">
        <v>18</v>
      </c>
      <c r="E24">
        <v>50</v>
      </c>
      <c r="F24">
        <v>4</v>
      </c>
      <c r="G24">
        <v>0</v>
      </c>
      <c r="H24">
        <v>140</v>
      </c>
      <c r="I24">
        <v>14</v>
      </c>
      <c r="J24">
        <v>8</v>
      </c>
      <c r="K24">
        <v>0</v>
      </c>
      <c r="L24">
        <v>330</v>
      </c>
      <c r="M24">
        <v>25</v>
      </c>
      <c r="N24">
        <v>1</v>
      </c>
      <c r="O24">
        <v>0.5</v>
      </c>
    </row>
    <row r="25" spans="1:15">
      <c r="A25" t="s">
        <v>15</v>
      </c>
      <c r="B25" t="s">
        <v>24</v>
      </c>
      <c r="C25" t="s">
        <v>25</v>
      </c>
      <c r="D25" t="s">
        <v>18</v>
      </c>
      <c r="E25">
        <v>110</v>
      </c>
      <c r="F25">
        <v>2</v>
      </c>
      <c r="G25">
        <v>2</v>
      </c>
      <c r="H25">
        <v>200</v>
      </c>
      <c r="I25">
        <v>1</v>
      </c>
      <c r="J25">
        <v>14</v>
      </c>
      <c r="K25">
        <v>8</v>
      </c>
      <c r="M25">
        <v>25</v>
      </c>
      <c r="N25">
        <v>1</v>
      </c>
      <c r="O25">
        <v>0.75</v>
      </c>
    </row>
    <row r="27" spans="1:15">
      <c r="F27" s="13" t="s">
        <v>170</v>
      </c>
      <c r="G27" s="13" t="s">
        <v>171</v>
      </c>
      <c r="H27" s="12" t="s">
        <v>172</v>
      </c>
    </row>
    <row r="28" spans="1:15">
      <c r="F28" s="15">
        <f>(F21-AVERAGE($F$21:$F$25))/_xlfn.STDEV.S($F$21:$F$25)</f>
        <v>0.6708203932499367</v>
      </c>
      <c r="G28" s="15">
        <f>(G21-AVERAGE($G$21:$G$25))/_xlfn.STDEV.S($G$21:$G$25)</f>
        <v>-0.41590019592802907</v>
      </c>
      <c r="H28">
        <f>F28*G28</f>
        <v>-0.27899433298516618</v>
      </c>
    </row>
    <row r="29" spans="1:15">
      <c r="F29" s="15">
        <f t="shared" ref="F29:F32" si="1">(F22-AVERAGE($F$21:$F$25))/_xlfn.STDEV.S($F$21:$F$25)</f>
        <v>-0.44721359549995765</v>
      </c>
      <c r="G29" s="15">
        <f t="shared" ref="G29:G32" si="2">(G22-AVERAGE($G$21:$G$25))/_xlfn.STDEV.S($G$21:$G$25)</f>
        <v>1.6636007837121163</v>
      </c>
      <c r="H29">
        <f t="shared" ref="H29:H32" si="3">F29*G29</f>
        <v>-0.74398488796044293</v>
      </c>
    </row>
    <row r="30" spans="1:15">
      <c r="F30" s="15">
        <f t="shared" si="1"/>
        <v>0.6708203932499367</v>
      </c>
      <c r="G30" s="15">
        <f t="shared" si="2"/>
        <v>-0.41590019592802907</v>
      </c>
      <c r="H30">
        <f t="shared" si="3"/>
        <v>-0.27899433298516618</v>
      </c>
    </row>
    <row r="31" spans="1:15">
      <c r="F31" s="15">
        <f t="shared" si="1"/>
        <v>0.6708203932499367</v>
      </c>
      <c r="G31" s="15">
        <f t="shared" si="2"/>
        <v>-0.93577544083806541</v>
      </c>
      <c r="H31">
        <f t="shared" si="3"/>
        <v>-0.62773724921662388</v>
      </c>
    </row>
    <row r="32" spans="1:15">
      <c r="F32" s="15">
        <f t="shared" si="1"/>
        <v>-1.5652475842498519</v>
      </c>
      <c r="G32" s="15">
        <f t="shared" si="2"/>
        <v>0.10397504898200724</v>
      </c>
      <c r="H32">
        <f t="shared" si="3"/>
        <v>-0.16274669424134686</v>
      </c>
    </row>
    <row r="33" spans="7:8">
      <c r="H33" s="11">
        <f>SUM(H28:H32)/(5-1)</f>
        <v>-0.52311437434718655</v>
      </c>
    </row>
    <row r="34" spans="7:8">
      <c r="G34" s="15">
        <f>CORREL(F21:F25,G21:G25)</f>
        <v>-0.52311437434718666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6052A-842F-47F4-BD83-84822B351D35}">
  <dimension ref="A1:B8"/>
  <sheetViews>
    <sheetView workbookViewId="0">
      <selection activeCell="A2" sqref="A2:B6"/>
    </sheetView>
  </sheetViews>
  <sheetFormatPr defaultRowHeight="15"/>
  <sheetData>
    <row r="1" spans="1:2">
      <c r="A1" t="s">
        <v>166</v>
      </c>
      <c r="B1" t="s">
        <v>173</v>
      </c>
    </row>
    <row r="2" spans="1:2">
      <c r="A2">
        <v>-2</v>
      </c>
      <c r="B2">
        <f>A2^2</f>
        <v>4</v>
      </c>
    </row>
    <row r="3" spans="1:2">
      <c r="A3">
        <v>-1</v>
      </c>
      <c r="B3">
        <f t="shared" ref="B3:B6" si="0">A3^2</f>
        <v>1</v>
      </c>
    </row>
    <row r="4" spans="1:2">
      <c r="A4">
        <v>0</v>
      </c>
      <c r="B4">
        <f t="shared" si="0"/>
        <v>0</v>
      </c>
    </row>
    <row r="5" spans="1:2">
      <c r="A5">
        <v>1</v>
      </c>
      <c r="B5">
        <f t="shared" si="0"/>
        <v>1</v>
      </c>
    </row>
    <row r="6" spans="1:2">
      <c r="A6">
        <v>2</v>
      </c>
      <c r="B6">
        <f t="shared" si="0"/>
        <v>4</v>
      </c>
    </row>
    <row r="8" spans="1:2">
      <c r="A8" s="11">
        <f>CORREL(A2:A6,B2:B6)</f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2A585-A9B2-4ABC-9325-293019778B6A}">
  <dimension ref="A1:A104"/>
  <sheetViews>
    <sheetView topLeftCell="A54" workbookViewId="0">
      <selection activeCell="A62" sqref="A62"/>
    </sheetView>
  </sheetViews>
  <sheetFormatPr defaultRowHeight="15"/>
  <cols>
    <col min="1" max="1" width="84.7109375" style="9" customWidth="1"/>
  </cols>
  <sheetData>
    <row r="1" spans="1:1" ht="26.25">
      <c r="A1" s="1" t="s">
        <v>104</v>
      </c>
    </row>
    <row r="2" spans="1:1">
      <c r="A2" s="2"/>
    </row>
    <row r="3" spans="1:1">
      <c r="A3" s="3" t="s">
        <v>105</v>
      </c>
    </row>
    <row r="4" spans="1:1">
      <c r="A4" s="3" t="s">
        <v>106</v>
      </c>
    </row>
    <row r="5" spans="1:1">
      <c r="A5" s="2"/>
    </row>
    <row r="6" spans="1:1">
      <c r="A6" s="4" t="s">
        <v>107</v>
      </c>
    </row>
    <row r="7" spans="1:1">
      <c r="A7" s="2"/>
    </row>
    <row r="8" spans="1:1">
      <c r="A8" s="4" t="s">
        <v>108</v>
      </c>
    </row>
    <row r="9" spans="1:1">
      <c r="A9" s="2"/>
    </row>
    <row r="10" spans="1:1" ht="17.25">
      <c r="A10" s="5" t="s">
        <v>109</v>
      </c>
    </row>
    <row r="11" spans="1:1">
      <c r="A11" s="2"/>
    </row>
    <row r="12" spans="1:1">
      <c r="A12" s="6" t="s">
        <v>110</v>
      </c>
    </row>
    <row r="13" spans="1:1">
      <c r="A13" s="2"/>
    </row>
    <row r="14" spans="1:1">
      <c r="A14" s="3" t="s">
        <v>111</v>
      </c>
    </row>
    <row r="15" spans="1:1">
      <c r="A15" s="2"/>
    </row>
    <row r="16" spans="1:1">
      <c r="A16" s="6" t="s">
        <v>112</v>
      </c>
    </row>
    <row r="17" spans="1:1">
      <c r="A17" s="2"/>
    </row>
    <row r="18" spans="1:1">
      <c r="A18" s="3" t="s">
        <v>113</v>
      </c>
    </row>
    <row r="19" spans="1:1">
      <c r="A19" s="2"/>
    </row>
    <row r="20" spans="1:1">
      <c r="A20" s="6" t="s">
        <v>114</v>
      </c>
    </row>
    <row r="21" spans="1:1">
      <c r="A21" s="2"/>
    </row>
    <row r="22" spans="1:1">
      <c r="A22" s="3" t="s">
        <v>115</v>
      </c>
    </row>
    <row r="23" spans="1:1">
      <c r="A23" s="2"/>
    </row>
    <row r="24" spans="1:1">
      <c r="A24" s="6" t="s">
        <v>116</v>
      </c>
    </row>
    <row r="25" spans="1:1">
      <c r="A25" s="2"/>
    </row>
    <row r="26" spans="1:1">
      <c r="A26" s="3" t="s">
        <v>117</v>
      </c>
    </row>
    <row r="27" spans="1:1">
      <c r="A27" s="2"/>
    </row>
    <row r="28" spans="1:1">
      <c r="A28" s="6" t="s">
        <v>118</v>
      </c>
    </row>
    <row r="29" spans="1:1">
      <c r="A29" s="2"/>
    </row>
    <row r="30" spans="1:1">
      <c r="A30" s="3" t="s">
        <v>119</v>
      </c>
    </row>
    <row r="31" spans="1:1">
      <c r="A31" s="2"/>
    </row>
    <row r="32" spans="1:1">
      <c r="A32" s="6" t="s">
        <v>120</v>
      </c>
    </row>
    <row r="33" spans="1:1">
      <c r="A33" s="2"/>
    </row>
    <row r="34" spans="1:1">
      <c r="A34" s="3" t="s">
        <v>121</v>
      </c>
    </row>
    <row r="35" spans="1:1">
      <c r="A35" s="2"/>
    </row>
    <row r="36" spans="1:1">
      <c r="A36" s="6" t="s">
        <v>122</v>
      </c>
    </row>
    <row r="37" spans="1:1">
      <c r="A37" s="2"/>
    </row>
    <row r="38" spans="1:1">
      <c r="A38" s="3" t="s">
        <v>123</v>
      </c>
    </row>
    <row r="39" spans="1:1">
      <c r="A39" s="2"/>
    </row>
    <row r="40" spans="1:1">
      <c r="A40" s="6" t="s">
        <v>124</v>
      </c>
    </row>
    <row r="41" spans="1:1">
      <c r="A41" s="2"/>
    </row>
    <row r="42" spans="1:1">
      <c r="A42" s="3" t="s">
        <v>125</v>
      </c>
    </row>
    <row r="43" spans="1:1">
      <c r="A43" s="2"/>
    </row>
    <row r="44" spans="1:1">
      <c r="A44" s="6" t="s">
        <v>126</v>
      </c>
    </row>
    <row r="45" spans="1:1">
      <c r="A45" s="2"/>
    </row>
    <row r="46" spans="1:1">
      <c r="A46" s="3" t="s">
        <v>127</v>
      </c>
    </row>
    <row r="47" spans="1:1">
      <c r="A47" s="2"/>
    </row>
    <row r="48" spans="1:1">
      <c r="A48" s="6" t="s">
        <v>128</v>
      </c>
    </row>
    <row r="49" spans="1:1">
      <c r="A49" s="2"/>
    </row>
    <row r="50" spans="1:1">
      <c r="A50" s="3" t="s">
        <v>129</v>
      </c>
    </row>
    <row r="51" spans="1:1">
      <c r="A51" s="2"/>
    </row>
    <row r="52" spans="1:1">
      <c r="A52" s="6" t="s">
        <v>130</v>
      </c>
    </row>
    <row r="53" spans="1:1">
      <c r="A53" s="2"/>
    </row>
    <row r="54" spans="1:1">
      <c r="A54" s="3" t="s">
        <v>131</v>
      </c>
    </row>
    <row r="55" spans="1:1">
      <c r="A55" s="2"/>
    </row>
    <row r="56" spans="1:1">
      <c r="A56" s="6" t="s">
        <v>132</v>
      </c>
    </row>
    <row r="57" spans="1:1">
      <c r="A57" s="2"/>
    </row>
    <row r="58" spans="1:1">
      <c r="A58" s="3" t="s">
        <v>133</v>
      </c>
    </row>
    <row r="59" spans="1:1">
      <c r="A59" s="2"/>
    </row>
    <row r="60" spans="1:1">
      <c r="A60" s="6" t="s">
        <v>134</v>
      </c>
    </row>
    <row r="61" spans="1:1">
      <c r="A61" s="2"/>
    </row>
    <row r="62" spans="1:1">
      <c r="A62" s="3" t="s">
        <v>135</v>
      </c>
    </row>
    <row r="63" spans="1:1">
      <c r="A63" s="2"/>
    </row>
    <row r="64" spans="1:1">
      <c r="A64" s="6" t="s">
        <v>136</v>
      </c>
    </row>
    <row r="65" spans="1:1">
      <c r="A65" s="2"/>
    </row>
    <row r="66" spans="1:1">
      <c r="A66" s="3" t="s">
        <v>137</v>
      </c>
    </row>
    <row r="67" spans="1:1">
      <c r="A67" s="2"/>
    </row>
    <row r="68" spans="1:1">
      <c r="A68" s="6" t="s">
        <v>138</v>
      </c>
    </row>
    <row r="69" spans="1:1">
      <c r="A69" s="2"/>
    </row>
    <row r="70" spans="1:1">
      <c r="A70" s="3" t="s">
        <v>139</v>
      </c>
    </row>
    <row r="71" spans="1:1">
      <c r="A71" s="2"/>
    </row>
    <row r="72" spans="1:1">
      <c r="A72" s="6" t="s">
        <v>140</v>
      </c>
    </row>
    <row r="73" spans="1:1">
      <c r="A73" s="2"/>
    </row>
    <row r="74" spans="1:1">
      <c r="A74" s="3" t="s">
        <v>141</v>
      </c>
    </row>
    <row r="75" spans="1:1">
      <c r="A75" s="2"/>
    </row>
    <row r="76" spans="1:1">
      <c r="A76" s="6" t="s">
        <v>142</v>
      </c>
    </row>
    <row r="77" spans="1:1">
      <c r="A77" s="2"/>
    </row>
    <row r="78" spans="1:1">
      <c r="A78" s="3" t="s">
        <v>143</v>
      </c>
    </row>
    <row r="79" spans="1:1">
      <c r="A79" s="2"/>
    </row>
    <row r="80" spans="1:1">
      <c r="A80" s="6" t="s">
        <v>144</v>
      </c>
    </row>
    <row r="81" spans="1:1">
      <c r="A81" s="2"/>
    </row>
    <row r="82" spans="1:1">
      <c r="A82" s="3" t="s">
        <v>145</v>
      </c>
    </row>
    <row r="83" spans="1:1">
      <c r="A83" s="2"/>
    </row>
    <row r="84" spans="1:1">
      <c r="A84" s="6" t="s">
        <v>146</v>
      </c>
    </row>
    <row r="85" spans="1:1">
      <c r="A85" s="2"/>
    </row>
    <row r="86" spans="1:1">
      <c r="A86" s="3" t="s">
        <v>147</v>
      </c>
    </row>
    <row r="87" spans="1:1">
      <c r="A87" s="2"/>
    </row>
    <row r="88" spans="1:1">
      <c r="A88" s="6" t="s">
        <v>148</v>
      </c>
    </row>
    <row r="89" spans="1:1">
      <c r="A89" s="2"/>
    </row>
    <row r="90" spans="1:1">
      <c r="A90" s="3" t="s">
        <v>149</v>
      </c>
    </row>
    <row r="91" spans="1:1">
      <c r="A91" s="2"/>
    </row>
    <row r="92" spans="1:1">
      <c r="A92" s="6" t="s">
        <v>150</v>
      </c>
    </row>
    <row r="93" spans="1:1">
      <c r="A93" s="2"/>
    </row>
    <row r="94" spans="1:1">
      <c r="A94" s="3" t="s">
        <v>151</v>
      </c>
    </row>
    <row r="95" spans="1:1">
      <c r="A95" s="2"/>
    </row>
    <row r="96" spans="1:1">
      <c r="A96" s="6" t="s">
        <v>152</v>
      </c>
    </row>
    <row r="97" spans="1:1">
      <c r="A97" s="2"/>
    </row>
    <row r="98" spans="1:1">
      <c r="A98" s="3" t="s">
        <v>153</v>
      </c>
    </row>
    <row r="99" spans="1:1">
      <c r="A99" s="7"/>
    </row>
    <row r="100" spans="1:1">
      <c r="A100" s="8" t="s">
        <v>154</v>
      </c>
    </row>
    <row r="101" spans="1:1">
      <c r="A101" s="7"/>
    </row>
    <row r="102" spans="1:1">
      <c r="A102" s="3" t="s">
        <v>155</v>
      </c>
    </row>
    <row r="104" spans="1:1">
      <c r="A104" s="10" t="s">
        <v>156</v>
      </c>
    </row>
  </sheetData>
  <hyperlinks>
    <hyperlink ref="A104" r:id="rId1" xr:uid="{9CE1756D-495F-4D17-A5E4-24B57CB60C3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Cereal_Brands</vt:lpstr>
      <vt:lpstr>sp25short</vt:lpstr>
      <vt:lpstr>Sheet1</vt:lpstr>
      <vt:lpstr>readme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Amber Widmer</dc:creator>
  <cp:lastModifiedBy>Roy, Jayjit</cp:lastModifiedBy>
  <dcterms:created xsi:type="dcterms:W3CDTF">2018-03-23T14:57:58Z</dcterms:created>
  <dcterms:modified xsi:type="dcterms:W3CDTF">2025-01-27T14:47:49Z</dcterms:modified>
</cp:coreProperties>
</file>