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COB\ECO\RoyJ\2200\"/>
    </mc:Choice>
  </mc:AlternateContent>
  <xr:revisionPtr revIDLastSave="0" documentId="13_ncr:1_{BFDD9836-FE1C-498C-B3C5-1179FE7638D1}" xr6:coauthVersionLast="47" xr6:coauthVersionMax="47" xr10:uidLastSave="{00000000-0000-0000-0000-000000000000}"/>
  <bookViews>
    <workbookView xWindow="-120" yWindow="-120" windowWidth="19440" windowHeight="10320" activeTab="2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7" i="3" l="1"/>
  <c r="C7" i="3"/>
  <c r="G7" i="3" s="1"/>
  <c r="C9" i="3"/>
  <c r="I7" i="3"/>
  <c r="I3" i="3"/>
  <c r="I4" i="3"/>
  <c r="I5" i="3"/>
  <c r="I6" i="3"/>
  <c r="I2" i="3"/>
  <c r="H3" i="3"/>
  <c r="H4" i="3"/>
  <c r="H5" i="3"/>
  <c r="H6" i="3"/>
  <c r="H2" i="3"/>
  <c r="G3" i="3"/>
  <c r="G4" i="3"/>
  <c r="G5" i="3"/>
  <c r="G6" i="3"/>
  <c r="G2" i="3"/>
  <c r="F8" i="3"/>
  <c r="E8" i="3"/>
  <c r="F7" i="3"/>
  <c r="E7" i="3"/>
  <c r="F3" i="3"/>
  <c r="F4" i="3"/>
  <c r="F5" i="3"/>
  <c r="F6" i="3"/>
  <c r="F2" i="3"/>
  <c r="E3" i="3"/>
  <c r="E4" i="3"/>
  <c r="E5" i="3"/>
  <c r="E6" i="3"/>
  <c r="E2" i="3"/>
  <c r="D3" i="3"/>
  <c r="D4" i="3"/>
  <c r="D5" i="3"/>
  <c r="D6" i="3"/>
  <c r="D2" i="3"/>
  <c r="C3" i="3"/>
  <c r="C4" i="3"/>
  <c r="C5" i="3"/>
  <c r="C6" i="3"/>
  <c r="C2" i="3"/>
  <c r="B11" i="3"/>
  <c r="B10" i="3"/>
  <c r="B9" i="3"/>
  <c r="B8" i="3"/>
  <c r="F11" i="2"/>
  <c r="E11" i="2"/>
  <c r="B11" i="2"/>
  <c r="I7" i="2"/>
  <c r="I3" i="2"/>
  <c r="I4" i="2"/>
  <c r="I5" i="2"/>
  <c r="I6" i="2"/>
  <c r="I2" i="2"/>
  <c r="H3" i="2"/>
  <c r="H4" i="2"/>
  <c r="H5" i="2"/>
  <c r="H6" i="2"/>
  <c r="H2" i="2"/>
  <c r="G3" i="2"/>
  <c r="G4" i="2"/>
  <c r="G5" i="2"/>
  <c r="G6" i="2"/>
  <c r="G2" i="2"/>
  <c r="F8" i="2"/>
  <c r="E8" i="2"/>
  <c r="F7" i="2"/>
  <c r="E7" i="2"/>
  <c r="F3" i="2"/>
  <c r="F4" i="2"/>
  <c r="F5" i="2"/>
  <c r="F6" i="2"/>
  <c r="F2" i="2"/>
  <c r="E3" i="2"/>
  <c r="E4" i="2"/>
  <c r="E5" i="2"/>
  <c r="E6" i="2"/>
  <c r="E2" i="2"/>
  <c r="D3" i="2"/>
  <c r="D4" i="2"/>
  <c r="D5" i="2"/>
  <c r="D6" i="2"/>
  <c r="D2" i="2"/>
  <c r="B8" i="2"/>
  <c r="B7" i="2"/>
  <c r="C3" i="2"/>
  <c r="C4" i="2"/>
  <c r="C5" i="2"/>
  <c r="C6" i="2"/>
  <c r="C2" i="2"/>
  <c r="A8" i="2"/>
  <c r="A7" i="2"/>
  <c r="P8" i="1"/>
  <c r="P7" i="1"/>
  <c r="P6" i="1"/>
  <c r="P5" i="1"/>
  <c r="P4" i="1"/>
  <c r="P3" i="1"/>
  <c r="P2" i="1"/>
</calcChain>
</file>

<file path=xl/sharedStrings.xml><?xml version="1.0" encoding="utf-8"?>
<sst xmlns="http://schemas.openxmlformats.org/spreadsheetml/2006/main" count="190" uniqueCount="112">
  <si>
    <t>make</t>
  </si>
  <si>
    <t>AMC Concord</t>
  </si>
  <si>
    <t>AMC Pacer</t>
  </si>
  <si>
    <t>AMC Spirit</t>
  </si>
  <si>
    <t>Buick Century</t>
  </si>
  <si>
    <t>Buick Electra</t>
  </si>
  <si>
    <t>Buick LeSabre</t>
  </si>
  <si>
    <t>Buick Opel</t>
  </si>
  <si>
    <t>Buick Regal</t>
  </si>
  <si>
    <t>Buick Riviera</t>
  </si>
  <si>
    <t>Buick Skylark</t>
  </si>
  <si>
    <t>Cad. Deville</t>
  </si>
  <si>
    <t>Cad. Eldorado</t>
  </si>
  <si>
    <t>Cad. Seville</t>
  </si>
  <si>
    <t>Chev. Chevette</t>
  </si>
  <si>
    <t>Chev. Impala</t>
  </si>
  <si>
    <t>Chev. Malibu</t>
  </si>
  <si>
    <t>Chev. Monte Carlo</t>
  </si>
  <si>
    <t>Chev. Monza</t>
  </si>
  <si>
    <t>Chev. Nova</t>
  </si>
  <si>
    <t>Dodge Colt</t>
  </si>
  <si>
    <t>Dodge Diplomat</t>
  </si>
  <si>
    <t>Dodge Magnum</t>
  </si>
  <si>
    <t>Dodge St. Regis</t>
  </si>
  <si>
    <t>Ford Fiesta</t>
  </si>
  <si>
    <t>Ford Mustang</t>
  </si>
  <si>
    <t>Linc. Continental</t>
  </si>
  <si>
    <t>Linc. Mark V</t>
  </si>
  <si>
    <t>Linc. Versailles</t>
  </si>
  <si>
    <t>Merc. Bobcat</t>
  </si>
  <si>
    <t>Merc. Cougar</t>
  </si>
  <si>
    <t>Merc. Marquis</t>
  </si>
  <si>
    <t>Merc. Monarch</t>
  </si>
  <si>
    <t>Merc. XR-7</t>
  </si>
  <si>
    <t>Merc. Zephyr</t>
  </si>
  <si>
    <t>Olds 98</t>
  </si>
  <si>
    <t>Olds Cutl Supr</t>
  </si>
  <si>
    <t>Olds Cutlass</t>
  </si>
  <si>
    <t>Olds Delta 88</t>
  </si>
  <si>
    <t>Olds Omega</t>
  </si>
  <si>
    <t>Olds Starfire</t>
  </si>
  <si>
    <t>Olds Toronado</t>
  </si>
  <si>
    <t>Plym. Arrow</t>
  </si>
  <si>
    <t>Plym. Champ</t>
  </si>
  <si>
    <t>Plym. Horizon</t>
  </si>
  <si>
    <t>Plym. Sapporo</t>
  </si>
  <si>
    <t>Plym. Volare</t>
  </si>
  <si>
    <t>Pont. Catalina</t>
  </si>
  <si>
    <t>Pont. Firebird</t>
  </si>
  <si>
    <t>Pont. Grand Prix</t>
  </si>
  <si>
    <t>Pont. Le Mans</t>
  </si>
  <si>
    <t>Pont. Phoenix</t>
  </si>
  <si>
    <t>Pont. Sunbird</t>
  </si>
  <si>
    <t>Audi 5000</t>
  </si>
  <si>
    <t>Audi Fox</t>
  </si>
  <si>
    <t>BMW 320i</t>
  </si>
  <si>
    <t>Datsun 200</t>
  </si>
  <si>
    <t>Datsun 210</t>
  </si>
  <si>
    <t>Datsun 510</t>
  </si>
  <si>
    <t>Datsun 810</t>
  </si>
  <si>
    <t>Fiat Strada</t>
  </si>
  <si>
    <t>Honda Accord</t>
  </si>
  <si>
    <t>Honda Civic</t>
  </si>
  <si>
    <t>Mazda GLC</t>
  </si>
  <si>
    <t>Peugeot 604</t>
  </si>
  <si>
    <t>Renault Le Car</t>
  </si>
  <si>
    <t>Subaru</t>
  </si>
  <si>
    <t>Toyota Celica</t>
  </si>
  <si>
    <t>Toyota Corolla</t>
  </si>
  <si>
    <t>Toyota Corona</t>
  </si>
  <si>
    <t>VW Dasher</t>
  </si>
  <si>
    <t>VW Diesel</t>
  </si>
  <si>
    <t>VW Rabbit</t>
  </si>
  <si>
    <t>VW Scirocco</t>
  </si>
  <si>
    <t>Volvo 260</t>
  </si>
  <si>
    <t>price</t>
  </si>
  <si>
    <t>mpg</t>
  </si>
  <si>
    <t>rep78</t>
  </si>
  <si>
    <t>headroom</t>
  </si>
  <si>
    <t>trunk</t>
  </si>
  <si>
    <t>weight</t>
  </si>
  <si>
    <t>length</t>
  </si>
  <si>
    <t>turn</t>
  </si>
  <si>
    <t>displacement</t>
  </si>
  <si>
    <t>gear_ratio</t>
  </si>
  <si>
    <t>foreign</t>
  </si>
  <si>
    <t>Domestic</t>
  </si>
  <si>
    <t>Foreign</t>
  </si>
  <si>
    <t>Average Price</t>
  </si>
  <si>
    <t>Median Price</t>
  </si>
  <si>
    <t>Mode repairs</t>
  </si>
  <si>
    <t>Variance Price (Population)</t>
  </si>
  <si>
    <t>Variance Price (Sample)</t>
  </si>
  <si>
    <t>Std Dev Price (Population)</t>
  </si>
  <si>
    <t>Std Dev Price (Sample)</t>
  </si>
  <si>
    <t>Summary statistics</t>
  </si>
  <si>
    <t>x</t>
  </si>
  <si>
    <t>y</t>
  </si>
  <si>
    <t>x - xbar</t>
  </si>
  <si>
    <t>y - ybar</t>
  </si>
  <si>
    <t>(x - xbar)^2</t>
  </si>
  <si>
    <t>(y - ybar)^2</t>
  </si>
  <si>
    <t>(x - xbar)/sx</t>
  </si>
  <si>
    <t>(y - ybar)/sy</t>
  </si>
  <si>
    <t>[(x - xbar)/sx]*[(y - ybar)/sy]</t>
  </si>
  <si>
    <t>sd(x)</t>
  </si>
  <si>
    <t>sd(y)</t>
  </si>
  <si>
    <t>xbar</t>
  </si>
  <si>
    <t>ybar</t>
  </si>
  <si>
    <t>(x - xbar)/sdx</t>
  </si>
  <si>
    <t>(y - ybar)/sdy</t>
  </si>
  <si>
    <t>[(x - xbar)/sdx]*[(y - ybar)/sdy]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</si>
</sst>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name val="Calibri"/>
    </font>
    <font>
      <b/>
      <sz val="11"/>
      <name val="Calibri"/>
      <family val="2"/>
    </font>
    <font>
      <sz val="11"/>
      <name val="Calibri"/>
      <family val="2"/>
    </font>
    <font>
      <sz val="11"/>
      <color rgb="FFFF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3" fontId="0" fillId="0" borderId="1" xfId="0" applyNumberFormat="1" applyBorder="1"/>
    <xf numFmtId="1" fontId="0" fillId="0" borderId="2" xfId="0" applyNumberFormat="1" applyBorder="1"/>
    <xf numFmtId="2" fontId="0" fillId="0" borderId="3" xfId="0" applyNumberFormat="1" applyBorder="1"/>
    <xf numFmtId="0" fontId="1" fillId="0" borderId="0" xfId="0" applyFont="1"/>
    <xf numFmtId="0" fontId="2" fillId="0" borderId="0" xfId="0" applyFont="1"/>
    <xf numFmtId="2" fontId="0" fillId="0" borderId="1" xfId="0" applyNumberFormat="1" applyBorder="1"/>
    <xf numFmtId="2" fontId="0" fillId="0" borderId="0" xfId="0" applyNumberFormat="1"/>
    <xf numFmtId="2" fontId="0" fillId="0" borderId="2" xfId="0" applyNumberFormat="1" applyBorder="1"/>
    <xf numFmtId="0" fontId="0" fillId="2" borderId="0" xfId="0" applyFill="1"/>
    <xf numFmtId="0" fontId="2" fillId="2" borderId="0" xfId="0" applyFont="1" applyFill="1"/>
    <xf numFmtId="0" fontId="3" fillId="0" borderId="0" xfId="0" applyFont="1"/>
    <xf numFmtId="0" fontId="3" fillId="2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Sheet2!$A$2:$A$6</c:f>
              <c:numCache>
                <c:formatCode>General</c:formatCode>
                <c:ptCount val="5"/>
                <c:pt idx="0">
                  <c:v>10</c:v>
                </c:pt>
                <c:pt idx="1">
                  <c:v>12</c:v>
                </c:pt>
                <c:pt idx="2">
                  <c:v>56</c:v>
                </c:pt>
                <c:pt idx="3">
                  <c:v>59</c:v>
                </c:pt>
                <c:pt idx="4">
                  <c:v>62</c:v>
                </c:pt>
              </c:numCache>
            </c:numRef>
          </c:xVal>
          <c:yVal>
            <c:numRef>
              <c:f>Sheet2!$B$2:$B$6</c:f>
              <c:numCache>
                <c:formatCode>General</c:formatCode>
                <c:ptCount val="5"/>
                <c:pt idx="0">
                  <c:v>112</c:v>
                </c:pt>
                <c:pt idx="1">
                  <c:v>100</c:v>
                </c:pt>
                <c:pt idx="2">
                  <c:v>89</c:v>
                </c:pt>
                <c:pt idx="3">
                  <c:v>78</c:v>
                </c:pt>
                <c:pt idx="4">
                  <c:v>43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A62-4A13-B2DE-2373B00D77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57299503"/>
        <c:axId val="1057297839"/>
      </c:scatterChart>
      <c:valAx>
        <c:axId val="105729950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57297839"/>
        <c:crosses val="autoZero"/>
        <c:crossBetween val="midCat"/>
      </c:valAx>
      <c:valAx>
        <c:axId val="105729783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57299503"/>
        <c:crosses val="autoZero"/>
        <c:crossBetween val="midCat"/>
      </c:valAx>
      <c:spPr>
        <a:noFill/>
        <a:ln w="25400"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419100</xdr:colOff>
      <xdr:row>2</xdr:row>
      <xdr:rowOff>71437</xdr:rowOff>
    </xdr:from>
    <xdr:to>
      <xdr:col>10</xdr:col>
      <xdr:colOff>342900</xdr:colOff>
      <xdr:row>16</xdr:row>
      <xdr:rowOff>147637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BC05F40-F108-06C7-6EEF-00B00B33B68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75"/>
  <sheetViews>
    <sheetView workbookViewId="0">
      <selection activeCell="P5" sqref="P5"/>
    </sheetView>
  </sheetViews>
  <sheetFormatPr defaultRowHeight="15" x14ac:dyDescent="0.25"/>
  <cols>
    <col min="1" max="1" width="17.5703125" bestFit="1" customWidth="1"/>
    <col min="2" max="2" width="8.5703125" bestFit="1" customWidth="1"/>
    <col min="3" max="3" width="4.85546875" bestFit="1" customWidth="1"/>
    <col min="4" max="4" width="6" bestFit="1" customWidth="1"/>
    <col min="5" max="5" width="10.140625" bestFit="1" customWidth="1"/>
    <col min="6" max="6" width="5.7109375" bestFit="1" customWidth="1"/>
    <col min="7" max="7" width="7.140625" bestFit="1" customWidth="1"/>
    <col min="8" max="8" width="6.7109375" bestFit="1" customWidth="1"/>
    <col min="9" max="9" width="4.7109375" bestFit="1" customWidth="1"/>
    <col min="10" max="10" width="13.140625" bestFit="1" customWidth="1"/>
    <col min="11" max="11" width="10" bestFit="1" customWidth="1"/>
    <col min="12" max="12" width="9.28515625" bestFit="1" customWidth="1"/>
    <col min="15" max="15" width="25.7109375" bestFit="1" customWidth="1"/>
    <col min="16" max="16" width="10.5703125" bestFit="1" customWidth="1"/>
  </cols>
  <sheetData>
    <row r="1" spans="1:16" x14ac:dyDescent="0.25">
      <c r="A1" s="4" t="s">
        <v>0</v>
      </c>
      <c r="B1" s="4" t="s">
        <v>75</v>
      </c>
      <c r="C1" s="4" t="s">
        <v>76</v>
      </c>
      <c r="D1" s="4" t="s">
        <v>77</v>
      </c>
      <c r="E1" s="4" t="s">
        <v>78</v>
      </c>
      <c r="F1" s="4" t="s">
        <v>79</v>
      </c>
      <c r="G1" s="4" t="s">
        <v>80</v>
      </c>
      <c r="H1" s="4" t="s">
        <v>81</v>
      </c>
      <c r="I1" s="4" t="s">
        <v>82</v>
      </c>
      <c r="J1" s="4" t="s">
        <v>83</v>
      </c>
      <c r="K1" s="4" t="s">
        <v>84</v>
      </c>
      <c r="L1" s="4" t="s">
        <v>85</v>
      </c>
      <c r="O1" s="4" t="s">
        <v>95</v>
      </c>
    </row>
    <row r="2" spans="1:16" x14ac:dyDescent="0.25">
      <c r="A2" t="s">
        <v>1</v>
      </c>
      <c r="B2" s="6">
        <v>4099</v>
      </c>
      <c r="C2" s="2">
        <v>22</v>
      </c>
      <c r="D2" s="2">
        <v>3</v>
      </c>
      <c r="E2" s="8">
        <v>2.5</v>
      </c>
      <c r="F2" s="2">
        <v>11</v>
      </c>
      <c r="G2" s="1">
        <v>2930</v>
      </c>
      <c r="H2" s="2">
        <v>186</v>
      </c>
      <c r="I2" s="2">
        <v>40</v>
      </c>
      <c r="J2" s="2">
        <v>121</v>
      </c>
      <c r="K2" s="3">
        <v>3.5799999237060547</v>
      </c>
      <c r="L2" t="s">
        <v>86</v>
      </c>
      <c r="O2" s="5" t="s">
        <v>88</v>
      </c>
      <c r="P2" s="7">
        <f>AVERAGE(B2:B75)</f>
        <v>6165.2567567567567</v>
      </c>
    </row>
    <row r="3" spans="1:16" x14ac:dyDescent="0.25">
      <c r="A3" t="s">
        <v>2</v>
      </c>
      <c r="B3" s="6">
        <v>4749</v>
      </c>
      <c r="C3" s="2">
        <v>17</v>
      </c>
      <c r="D3" s="2">
        <v>3</v>
      </c>
      <c r="E3" s="8">
        <v>2.5</v>
      </c>
      <c r="F3" s="2">
        <v>11</v>
      </c>
      <c r="G3" s="1">
        <v>3350</v>
      </c>
      <c r="H3" s="2">
        <v>173</v>
      </c>
      <c r="I3" s="2">
        <v>40</v>
      </c>
      <c r="J3" s="2">
        <v>258</v>
      </c>
      <c r="K3" s="3">
        <v>2.5299999713897705</v>
      </c>
      <c r="L3" t="s">
        <v>86</v>
      </c>
      <c r="O3" s="5" t="s">
        <v>89</v>
      </c>
      <c r="P3" s="7">
        <f>MEDIAN(B2:B75)</f>
        <v>5006.5</v>
      </c>
    </row>
    <row r="4" spans="1:16" x14ac:dyDescent="0.25">
      <c r="A4" t="s">
        <v>3</v>
      </c>
      <c r="B4" s="6">
        <v>3799</v>
      </c>
      <c r="C4" s="2">
        <v>22</v>
      </c>
      <c r="D4" s="2"/>
      <c r="E4" s="8">
        <v>2.5</v>
      </c>
      <c r="F4" s="2">
        <v>12</v>
      </c>
      <c r="G4" s="1">
        <v>2640</v>
      </c>
      <c r="H4" s="2">
        <v>168</v>
      </c>
      <c r="I4" s="2">
        <v>35</v>
      </c>
      <c r="J4" s="2">
        <v>121</v>
      </c>
      <c r="K4" s="3">
        <v>3.0799999237060547</v>
      </c>
      <c r="L4" t="s">
        <v>86</v>
      </c>
      <c r="O4" s="5" t="s">
        <v>90</v>
      </c>
      <c r="P4" s="7">
        <f>_xlfn.MODE.MULT(D2:D75)</f>
        <v>3</v>
      </c>
    </row>
    <row r="5" spans="1:16" x14ac:dyDescent="0.25">
      <c r="A5" t="s">
        <v>4</v>
      </c>
      <c r="B5" s="6">
        <v>4816</v>
      </c>
      <c r="C5" s="2">
        <v>20</v>
      </c>
      <c r="D5" s="2">
        <v>3</v>
      </c>
      <c r="E5" s="8">
        <v>2.5</v>
      </c>
      <c r="F5" s="2">
        <v>16</v>
      </c>
      <c r="G5" s="1">
        <v>3250</v>
      </c>
      <c r="H5" s="2">
        <v>196</v>
      </c>
      <c r="I5" s="2">
        <v>40</v>
      </c>
      <c r="J5" s="2">
        <v>196</v>
      </c>
      <c r="K5" s="3">
        <v>2.9300000667572021</v>
      </c>
      <c r="L5" t="s">
        <v>86</v>
      </c>
      <c r="O5" s="5" t="s">
        <v>91</v>
      </c>
      <c r="P5" s="7">
        <f>_xlfn.VAR.P(B2:B75)</f>
        <v>8581964.8124543466</v>
      </c>
    </row>
    <row r="6" spans="1:16" x14ac:dyDescent="0.25">
      <c r="A6" t="s">
        <v>5</v>
      </c>
      <c r="B6" s="6">
        <v>7827</v>
      </c>
      <c r="C6" s="2">
        <v>15</v>
      </c>
      <c r="D6" s="2">
        <v>4</v>
      </c>
      <c r="E6" s="8">
        <v>2.5</v>
      </c>
      <c r="F6" s="2">
        <v>20</v>
      </c>
      <c r="G6" s="1">
        <v>4080</v>
      </c>
      <c r="H6" s="2">
        <v>222</v>
      </c>
      <c r="I6" s="2">
        <v>43</v>
      </c>
      <c r="J6" s="2">
        <v>350</v>
      </c>
      <c r="K6" s="3">
        <v>2.4100000858306885</v>
      </c>
      <c r="L6" t="s">
        <v>86</v>
      </c>
      <c r="O6" s="5" t="s">
        <v>92</v>
      </c>
      <c r="P6" s="7">
        <f>_xlfn.VAR.S(B2:B75)</f>
        <v>8699525.9742687885</v>
      </c>
    </row>
    <row r="7" spans="1:16" x14ac:dyDescent="0.25">
      <c r="A7" t="s">
        <v>6</v>
      </c>
      <c r="B7" s="6">
        <v>5788</v>
      </c>
      <c r="C7" s="2">
        <v>18</v>
      </c>
      <c r="D7" s="2">
        <v>3</v>
      </c>
      <c r="E7" s="8">
        <v>2.5</v>
      </c>
      <c r="F7" s="2">
        <v>21</v>
      </c>
      <c r="G7" s="1">
        <v>3670</v>
      </c>
      <c r="H7" s="2">
        <v>218</v>
      </c>
      <c r="I7" s="2">
        <v>43</v>
      </c>
      <c r="J7" s="2">
        <v>231</v>
      </c>
      <c r="K7" s="3">
        <v>2.7300000190734863</v>
      </c>
      <c r="L7" t="s">
        <v>86</v>
      </c>
      <c r="O7" s="5" t="s">
        <v>93</v>
      </c>
      <c r="P7" s="7">
        <f>_xlfn.STDEV.P(B2:B75)</f>
        <v>2929.4990719326652</v>
      </c>
    </row>
    <row r="8" spans="1:16" x14ac:dyDescent="0.25">
      <c r="A8" t="s">
        <v>7</v>
      </c>
      <c r="B8" s="6">
        <v>4453</v>
      </c>
      <c r="C8" s="2">
        <v>26</v>
      </c>
      <c r="D8" s="2"/>
      <c r="E8" s="8">
        <v>2.5</v>
      </c>
      <c r="F8" s="2">
        <v>10</v>
      </c>
      <c r="G8" s="1">
        <v>2230</v>
      </c>
      <c r="H8" s="2">
        <v>170</v>
      </c>
      <c r="I8" s="2">
        <v>34</v>
      </c>
      <c r="J8" s="2">
        <v>304</v>
      </c>
      <c r="K8" s="3">
        <v>2.869999885559082</v>
      </c>
      <c r="L8" t="s">
        <v>86</v>
      </c>
      <c r="O8" s="5" t="s">
        <v>94</v>
      </c>
      <c r="P8" s="7">
        <f>_xlfn.STDEV.S(B2:B75)</f>
        <v>2949.495884768919</v>
      </c>
    </row>
    <row r="9" spans="1:16" x14ac:dyDescent="0.25">
      <c r="A9" t="s">
        <v>8</v>
      </c>
      <c r="B9" s="6">
        <v>5189</v>
      </c>
      <c r="C9" s="2">
        <v>20</v>
      </c>
      <c r="D9" s="2">
        <v>3</v>
      </c>
      <c r="E9" s="8">
        <v>2.5</v>
      </c>
      <c r="F9" s="2">
        <v>16</v>
      </c>
      <c r="G9" s="1">
        <v>3280</v>
      </c>
      <c r="H9" s="2">
        <v>200</v>
      </c>
      <c r="I9" s="2">
        <v>42</v>
      </c>
      <c r="J9" s="2">
        <v>196</v>
      </c>
      <c r="K9" s="3">
        <v>2.9300000667572021</v>
      </c>
      <c r="L9" t="s">
        <v>86</v>
      </c>
    </row>
    <row r="10" spans="1:16" x14ac:dyDescent="0.25">
      <c r="A10" t="s">
        <v>9</v>
      </c>
      <c r="B10" s="6">
        <v>10372</v>
      </c>
      <c r="C10" s="2">
        <v>16</v>
      </c>
      <c r="D10" s="2">
        <v>3</v>
      </c>
      <c r="E10" s="8">
        <v>2.5</v>
      </c>
      <c r="F10" s="2">
        <v>17</v>
      </c>
      <c r="G10" s="1">
        <v>3880</v>
      </c>
      <c r="H10" s="2">
        <v>207</v>
      </c>
      <c r="I10" s="2">
        <v>43</v>
      </c>
      <c r="J10" s="2">
        <v>231</v>
      </c>
      <c r="K10" s="3">
        <v>2.9300000667572021</v>
      </c>
      <c r="L10" t="s">
        <v>86</v>
      </c>
    </row>
    <row r="11" spans="1:16" x14ac:dyDescent="0.25">
      <c r="A11" t="s">
        <v>10</v>
      </c>
      <c r="B11" s="6">
        <v>4082</v>
      </c>
      <c r="C11" s="2">
        <v>19</v>
      </c>
      <c r="D11" s="2">
        <v>3</v>
      </c>
      <c r="E11" s="8">
        <v>2.5</v>
      </c>
      <c r="F11" s="2">
        <v>13</v>
      </c>
      <c r="G11" s="1">
        <v>3400</v>
      </c>
      <c r="H11" s="2">
        <v>200</v>
      </c>
      <c r="I11" s="2">
        <v>42</v>
      </c>
      <c r="J11" s="2">
        <v>231</v>
      </c>
      <c r="K11" s="3">
        <v>3.0799999237060547</v>
      </c>
      <c r="L11" t="s">
        <v>86</v>
      </c>
    </row>
    <row r="12" spans="1:16" x14ac:dyDescent="0.25">
      <c r="A12" t="s">
        <v>11</v>
      </c>
      <c r="B12" s="6">
        <v>11385</v>
      </c>
      <c r="C12" s="2">
        <v>14</v>
      </c>
      <c r="D12" s="2">
        <v>3</v>
      </c>
      <c r="E12" s="8">
        <v>2.5</v>
      </c>
      <c r="F12" s="2">
        <v>20</v>
      </c>
      <c r="G12" s="1">
        <v>4330</v>
      </c>
      <c r="H12" s="2">
        <v>221</v>
      </c>
      <c r="I12" s="2">
        <v>44</v>
      </c>
      <c r="J12" s="2">
        <v>425</v>
      </c>
      <c r="K12" s="3">
        <v>2.2799999713897705</v>
      </c>
      <c r="L12" t="s">
        <v>86</v>
      </c>
    </row>
    <row r="13" spans="1:16" x14ac:dyDescent="0.25">
      <c r="A13" t="s">
        <v>12</v>
      </c>
      <c r="B13" s="6">
        <v>14500</v>
      </c>
      <c r="C13" s="2">
        <v>14</v>
      </c>
      <c r="D13" s="2">
        <v>2</v>
      </c>
      <c r="E13" s="8">
        <v>2.5</v>
      </c>
      <c r="F13" s="2">
        <v>16</v>
      </c>
      <c r="G13" s="1">
        <v>3900</v>
      </c>
      <c r="H13" s="2">
        <v>204</v>
      </c>
      <c r="I13" s="2">
        <v>43</v>
      </c>
      <c r="J13" s="2">
        <v>350</v>
      </c>
      <c r="K13" s="3">
        <v>2.190000057220459</v>
      </c>
      <c r="L13" t="s">
        <v>86</v>
      </c>
    </row>
    <row r="14" spans="1:16" x14ac:dyDescent="0.25">
      <c r="A14" t="s">
        <v>13</v>
      </c>
      <c r="B14" s="6">
        <v>15906</v>
      </c>
      <c r="C14" s="2">
        <v>21</v>
      </c>
      <c r="D14" s="2">
        <v>3</v>
      </c>
      <c r="E14" s="8">
        <v>2.5</v>
      </c>
      <c r="F14" s="2">
        <v>13</v>
      </c>
      <c r="G14" s="1">
        <v>4290</v>
      </c>
      <c r="H14" s="2">
        <v>204</v>
      </c>
      <c r="I14" s="2">
        <v>45</v>
      </c>
      <c r="J14" s="2">
        <v>350</v>
      </c>
      <c r="K14" s="3">
        <v>2.2400000095367432</v>
      </c>
      <c r="L14" t="s">
        <v>86</v>
      </c>
    </row>
    <row r="15" spans="1:16" x14ac:dyDescent="0.25">
      <c r="A15" t="s">
        <v>14</v>
      </c>
      <c r="B15" s="6">
        <v>3299</v>
      </c>
      <c r="C15" s="2">
        <v>29</v>
      </c>
      <c r="D15" s="2">
        <v>3</v>
      </c>
      <c r="E15" s="8">
        <v>2.5</v>
      </c>
      <c r="F15" s="2">
        <v>9</v>
      </c>
      <c r="G15" s="1">
        <v>2110</v>
      </c>
      <c r="H15" s="2">
        <v>163</v>
      </c>
      <c r="I15" s="2">
        <v>34</v>
      </c>
      <c r="J15" s="2">
        <v>231</v>
      </c>
      <c r="K15" s="3">
        <v>2.9300000667572021</v>
      </c>
      <c r="L15" t="s">
        <v>86</v>
      </c>
    </row>
    <row r="16" spans="1:16" x14ac:dyDescent="0.25">
      <c r="A16" t="s">
        <v>15</v>
      </c>
      <c r="B16" s="6">
        <v>5705</v>
      </c>
      <c r="C16" s="2">
        <v>16</v>
      </c>
      <c r="D16" s="2">
        <v>4</v>
      </c>
      <c r="E16" s="8">
        <v>2.5</v>
      </c>
      <c r="F16" s="2">
        <v>20</v>
      </c>
      <c r="G16" s="1">
        <v>3690</v>
      </c>
      <c r="H16" s="2">
        <v>212</v>
      </c>
      <c r="I16" s="2">
        <v>43</v>
      </c>
      <c r="J16" s="2">
        <v>250</v>
      </c>
      <c r="K16" s="3">
        <v>2.559999942779541</v>
      </c>
      <c r="L16" t="s">
        <v>86</v>
      </c>
    </row>
    <row r="17" spans="1:12" x14ac:dyDescent="0.25">
      <c r="A17" t="s">
        <v>16</v>
      </c>
      <c r="B17" s="6">
        <v>4504</v>
      </c>
      <c r="C17" s="2">
        <v>22</v>
      </c>
      <c r="D17" s="2">
        <v>3</v>
      </c>
      <c r="E17" s="8">
        <v>2.5</v>
      </c>
      <c r="F17" s="2">
        <v>17</v>
      </c>
      <c r="G17" s="1">
        <v>3180</v>
      </c>
      <c r="H17" s="2">
        <v>193</v>
      </c>
      <c r="I17" s="2">
        <v>31</v>
      </c>
      <c r="J17" s="2">
        <v>200</v>
      </c>
      <c r="K17" s="3">
        <v>2.7300000190734863</v>
      </c>
      <c r="L17" t="s">
        <v>86</v>
      </c>
    </row>
    <row r="18" spans="1:12" x14ac:dyDescent="0.25">
      <c r="A18" t="s">
        <v>17</v>
      </c>
      <c r="B18" s="6">
        <v>5104</v>
      </c>
      <c r="C18" s="2">
        <v>22</v>
      </c>
      <c r="D18" s="2">
        <v>2</v>
      </c>
      <c r="E18" s="8">
        <v>2.5</v>
      </c>
      <c r="F18" s="2">
        <v>16</v>
      </c>
      <c r="G18" s="1">
        <v>3220</v>
      </c>
      <c r="H18" s="2">
        <v>200</v>
      </c>
      <c r="I18" s="2">
        <v>41</v>
      </c>
      <c r="J18" s="2">
        <v>200</v>
      </c>
      <c r="K18" s="3">
        <v>2.7300000190734863</v>
      </c>
      <c r="L18" t="s">
        <v>86</v>
      </c>
    </row>
    <row r="19" spans="1:12" x14ac:dyDescent="0.25">
      <c r="A19" t="s">
        <v>18</v>
      </c>
      <c r="B19" s="6">
        <v>3667</v>
      </c>
      <c r="C19" s="2">
        <v>24</v>
      </c>
      <c r="D19" s="2">
        <v>2</v>
      </c>
      <c r="E19" s="8">
        <v>2.5</v>
      </c>
      <c r="F19" s="2">
        <v>7</v>
      </c>
      <c r="G19" s="1">
        <v>2750</v>
      </c>
      <c r="H19" s="2">
        <v>179</v>
      </c>
      <c r="I19" s="2">
        <v>40</v>
      </c>
      <c r="J19" s="2">
        <v>151</v>
      </c>
      <c r="K19" s="3">
        <v>2.7300000190734863</v>
      </c>
      <c r="L19" t="s">
        <v>86</v>
      </c>
    </row>
    <row r="20" spans="1:12" x14ac:dyDescent="0.25">
      <c r="A20" t="s">
        <v>19</v>
      </c>
      <c r="B20" s="6">
        <v>3955</v>
      </c>
      <c r="C20" s="2">
        <v>19</v>
      </c>
      <c r="D20" s="2">
        <v>3</v>
      </c>
      <c r="E20" s="8">
        <v>2.5</v>
      </c>
      <c r="F20" s="2">
        <v>13</v>
      </c>
      <c r="G20" s="1">
        <v>3430</v>
      </c>
      <c r="H20" s="2">
        <v>197</v>
      </c>
      <c r="I20" s="2">
        <v>43</v>
      </c>
      <c r="J20" s="2">
        <v>250</v>
      </c>
      <c r="K20" s="3">
        <v>2.559999942779541</v>
      </c>
      <c r="L20" t="s">
        <v>86</v>
      </c>
    </row>
    <row r="21" spans="1:12" x14ac:dyDescent="0.25">
      <c r="A21" t="s">
        <v>20</v>
      </c>
      <c r="B21" s="6">
        <v>3984</v>
      </c>
      <c r="C21" s="2">
        <v>30</v>
      </c>
      <c r="D21" s="2">
        <v>5</v>
      </c>
      <c r="E21" s="8">
        <v>2.5</v>
      </c>
      <c r="F21" s="2">
        <v>8</v>
      </c>
      <c r="G21" s="1">
        <v>2120</v>
      </c>
      <c r="H21" s="2">
        <v>163</v>
      </c>
      <c r="I21" s="2">
        <v>35</v>
      </c>
      <c r="J21" s="2">
        <v>98</v>
      </c>
      <c r="K21" s="3">
        <v>3.5399999618530273</v>
      </c>
      <c r="L21" t="s">
        <v>86</v>
      </c>
    </row>
    <row r="22" spans="1:12" x14ac:dyDescent="0.25">
      <c r="A22" t="s">
        <v>21</v>
      </c>
      <c r="B22" s="6">
        <v>4010</v>
      </c>
      <c r="C22" s="2">
        <v>18</v>
      </c>
      <c r="D22" s="2">
        <v>2</v>
      </c>
      <c r="E22" s="8">
        <v>2.5</v>
      </c>
      <c r="F22" s="2">
        <v>17</v>
      </c>
      <c r="G22" s="1">
        <v>3600</v>
      </c>
      <c r="H22" s="2">
        <v>206</v>
      </c>
      <c r="I22" s="2">
        <v>46</v>
      </c>
      <c r="J22" s="2">
        <v>318</v>
      </c>
      <c r="K22" s="3">
        <v>2.4700000286102295</v>
      </c>
      <c r="L22" t="s">
        <v>86</v>
      </c>
    </row>
    <row r="23" spans="1:12" x14ac:dyDescent="0.25">
      <c r="A23" t="s">
        <v>22</v>
      </c>
      <c r="B23" s="6">
        <v>5886</v>
      </c>
      <c r="C23" s="2">
        <v>16</v>
      </c>
      <c r="D23" s="2">
        <v>2</v>
      </c>
      <c r="E23" s="8">
        <v>2.5</v>
      </c>
      <c r="F23" s="2">
        <v>17</v>
      </c>
      <c r="G23" s="1">
        <v>3600</v>
      </c>
      <c r="H23" s="2">
        <v>206</v>
      </c>
      <c r="I23" s="2">
        <v>46</v>
      </c>
      <c r="J23" s="2">
        <v>318</v>
      </c>
      <c r="K23" s="3">
        <v>2.4700000286102295</v>
      </c>
      <c r="L23" t="s">
        <v>86</v>
      </c>
    </row>
    <row r="24" spans="1:12" x14ac:dyDescent="0.25">
      <c r="A24" t="s">
        <v>23</v>
      </c>
      <c r="B24" s="6">
        <v>6342</v>
      </c>
      <c r="C24" s="2">
        <v>17</v>
      </c>
      <c r="D24" s="2">
        <v>2</v>
      </c>
      <c r="E24" s="8">
        <v>2.5</v>
      </c>
      <c r="F24" s="2">
        <v>21</v>
      </c>
      <c r="G24" s="1">
        <v>3740</v>
      </c>
      <c r="H24" s="2">
        <v>220</v>
      </c>
      <c r="I24" s="2">
        <v>46</v>
      </c>
      <c r="J24" s="2">
        <v>225</v>
      </c>
      <c r="K24" s="3">
        <v>2.940000057220459</v>
      </c>
      <c r="L24" t="s">
        <v>86</v>
      </c>
    </row>
    <row r="25" spans="1:12" x14ac:dyDescent="0.25">
      <c r="A25" t="s">
        <v>24</v>
      </c>
      <c r="B25" s="6">
        <v>4389</v>
      </c>
      <c r="C25" s="2">
        <v>28</v>
      </c>
      <c r="D25" s="2">
        <v>4</v>
      </c>
      <c r="E25" s="8">
        <v>2.5</v>
      </c>
      <c r="F25" s="2">
        <v>9</v>
      </c>
      <c r="G25" s="1">
        <v>1800</v>
      </c>
      <c r="H25" s="2">
        <v>147</v>
      </c>
      <c r="I25" s="2">
        <v>33</v>
      </c>
      <c r="J25" s="2">
        <v>98</v>
      </c>
      <c r="K25" s="3">
        <v>3.1500000953674316</v>
      </c>
      <c r="L25" t="s">
        <v>86</v>
      </c>
    </row>
    <row r="26" spans="1:12" x14ac:dyDescent="0.25">
      <c r="A26" t="s">
        <v>25</v>
      </c>
      <c r="B26" s="6">
        <v>4187</v>
      </c>
      <c r="C26" s="2">
        <v>21</v>
      </c>
      <c r="D26" s="2">
        <v>3</v>
      </c>
      <c r="E26" s="8">
        <v>2.5</v>
      </c>
      <c r="F26" s="2">
        <v>10</v>
      </c>
      <c r="G26" s="1">
        <v>2650</v>
      </c>
      <c r="H26" s="2">
        <v>179</v>
      </c>
      <c r="I26" s="2">
        <v>43</v>
      </c>
      <c r="J26" s="2">
        <v>140</v>
      </c>
      <c r="K26" s="3">
        <v>3.0799999237060547</v>
      </c>
      <c r="L26" t="s">
        <v>86</v>
      </c>
    </row>
    <row r="27" spans="1:12" x14ac:dyDescent="0.25">
      <c r="A27" t="s">
        <v>26</v>
      </c>
      <c r="B27" s="6">
        <v>11497</v>
      </c>
      <c r="C27" s="2">
        <v>12</v>
      </c>
      <c r="D27" s="2">
        <v>3</v>
      </c>
      <c r="E27" s="8">
        <v>2.5</v>
      </c>
      <c r="F27" s="2">
        <v>22</v>
      </c>
      <c r="G27" s="1">
        <v>4840</v>
      </c>
      <c r="H27" s="2">
        <v>233</v>
      </c>
      <c r="I27" s="2">
        <v>51</v>
      </c>
      <c r="J27" s="2">
        <v>400</v>
      </c>
      <c r="K27" s="3">
        <v>2.4700000286102295</v>
      </c>
      <c r="L27" t="s">
        <v>86</v>
      </c>
    </row>
    <row r="28" spans="1:12" x14ac:dyDescent="0.25">
      <c r="A28" t="s">
        <v>27</v>
      </c>
      <c r="B28" s="6">
        <v>13594</v>
      </c>
      <c r="C28" s="2">
        <v>12</v>
      </c>
      <c r="D28" s="2">
        <v>3</v>
      </c>
      <c r="E28" s="8">
        <v>2.5</v>
      </c>
      <c r="F28" s="2">
        <v>18</v>
      </c>
      <c r="G28" s="1">
        <v>4720</v>
      </c>
      <c r="H28" s="2">
        <v>230</v>
      </c>
      <c r="I28" s="2">
        <v>48</v>
      </c>
      <c r="J28" s="2">
        <v>400</v>
      </c>
      <c r="K28" s="3">
        <v>2.4700000286102295</v>
      </c>
      <c r="L28" t="s">
        <v>86</v>
      </c>
    </row>
    <row r="29" spans="1:12" x14ac:dyDescent="0.25">
      <c r="A29" t="s">
        <v>28</v>
      </c>
      <c r="B29" s="6">
        <v>13466</v>
      </c>
      <c r="C29" s="2">
        <v>14</v>
      </c>
      <c r="D29" s="2">
        <v>3</v>
      </c>
      <c r="E29" s="8">
        <v>2.5</v>
      </c>
      <c r="F29" s="2">
        <v>15</v>
      </c>
      <c r="G29" s="1">
        <v>3830</v>
      </c>
      <c r="H29" s="2">
        <v>201</v>
      </c>
      <c r="I29" s="2">
        <v>41</v>
      </c>
      <c r="J29" s="2">
        <v>302</v>
      </c>
      <c r="K29" s="3">
        <v>2.4700000286102295</v>
      </c>
      <c r="L29" t="s">
        <v>86</v>
      </c>
    </row>
    <row r="30" spans="1:12" x14ac:dyDescent="0.25">
      <c r="A30" t="s">
        <v>29</v>
      </c>
      <c r="B30" s="6">
        <v>3829</v>
      </c>
      <c r="C30" s="2">
        <v>22</v>
      </c>
      <c r="D30" s="2">
        <v>4</v>
      </c>
      <c r="E30" s="8">
        <v>2.5</v>
      </c>
      <c r="F30" s="2">
        <v>9</v>
      </c>
      <c r="G30" s="1">
        <v>2580</v>
      </c>
      <c r="H30" s="2">
        <v>169</v>
      </c>
      <c r="I30" s="2">
        <v>39</v>
      </c>
      <c r="J30" s="2">
        <v>140</v>
      </c>
      <c r="K30" s="3">
        <v>2.7300000190734863</v>
      </c>
      <c r="L30" t="s">
        <v>86</v>
      </c>
    </row>
    <row r="31" spans="1:12" x14ac:dyDescent="0.25">
      <c r="A31" t="s">
        <v>30</v>
      </c>
      <c r="B31" s="6">
        <v>5379</v>
      </c>
      <c r="C31" s="2">
        <v>14</v>
      </c>
      <c r="D31" s="2">
        <v>4</v>
      </c>
      <c r="E31" s="8">
        <v>2.5</v>
      </c>
      <c r="F31" s="2">
        <v>16</v>
      </c>
      <c r="G31" s="1">
        <v>4060</v>
      </c>
      <c r="H31" s="2">
        <v>221</v>
      </c>
      <c r="I31" s="2">
        <v>48</v>
      </c>
      <c r="J31" s="2">
        <v>302</v>
      </c>
      <c r="K31" s="3">
        <v>2.75</v>
      </c>
      <c r="L31" t="s">
        <v>86</v>
      </c>
    </row>
    <row r="32" spans="1:12" x14ac:dyDescent="0.25">
      <c r="A32" t="s">
        <v>31</v>
      </c>
      <c r="B32" s="6">
        <v>6165</v>
      </c>
      <c r="C32" s="2">
        <v>15</v>
      </c>
      <c r="D32" s="2">
        <v>3</v>
      </c>
      <c r="E32" s="8">
        <v>2.5</v>
      </c>
      <c r="F32" s="2">
        <v>23</v>
      </c>
      <c r="G32" s="1">
        <v>3720</v>
      </c>
      <c r="H32" s="2">
        <v>212</v>
      </c>
      <c r="I32" s="2">
        <v>44</v>
      </c>
      <c r="J32" s="2">
        <v>302</v>
      </c>
      <c r="K32" s="3">
        <v>2.2599999904632568</v>
      </c>
      <c r="L32" t="s">
        <v>86</v>
      </c>
    </row>
    <row r="33" spans="1:12" x14ac:dyDescent="0.25">
      <c r="A33" t="s">
        <v>32</v>
      </c>
      <c r="B33" s="6">
        <v>4516</v>
      </c>
      <c r="C33" s="2">
        <v>18</v>
      </c>
      <c r="D33" s="2">
        <v>3</v>
      </c>
      <c r="E33" s="8">
        <v>2.5</v>
      </c>
      <c r="F33" s="2">
        <v>15</v>
      </c>
      <c r="G33" s="1">
        <v>3370</v>
      </c>
      <c r="H33" s="2">
        <v>198</v>
      </c>
      <c r="I33" s="2">
        <v>41</v>
      </c>
      <c r="J33" s="2">
        <v>250</v>
      </c>
      <c r="K33" s="3">
        <v>2.4300000667572021</v>
      </c>
      <c r="L33" t="s">
        <v>86</v>
      </c>
    </row>
    <row r="34" spans="1:12" x14ac:dyDescent="0.25">
      <c r="A34" t="s">
        <v>33</v>
      </c>
      <c r="B34" s="6">
        <v>6303</v>
      </c>
      <c r="C34" s="2">
        <v>14</v>
      </c>
      <c r="D34" s="2">
        <v>4</v>
      </c>
      <c r="E34" s="8">
        <v>2.5</v>
      </c>
      <c r="F34" s="2">
        <v>16</v>
      </c>
      <c r="G34" s="1">
        <v>4130</v>
      </c>
      <c r="H34" s="2">
        <v>217</v>
      </c>
      <c r="I34" s="2">
        <v>45</v>
      </c>
      <c r="J34" s="2">
        <v>302</v>
      </c>
      <c r="K34" s="3">
        <v>2.75</v>
      </c>
      <c r="L34" t="s">
        <v>86</v>
      </c>
    </row>
    <row r="35" spans="1:12" x14ac:dyDescent="0.25">
      <c r="A35" t="s">
        <v>34</v>
      </c>
      <c r="B35" s="6">
        <v>3291</v>
      </c>
      <c r="C35" s="2">
        <v>20</v>
      </c>
      <c r="D35" s="2">
        <v>3</v>
      </c>
      <c r="E35" s="8">
        <v>2.5</v>
      </c>
      <c r="F35" s="2">
        <v>17</v>
      </c>
      <c r="G35" s="1">
        <v>2830</v>
      </c>
      <c r="H35" s="2">
        <v>195</v>
      </c>
      <c r="I35" s="2">
        <v>43</v>
      </c>
      <c r="J35" s="2">
        <v>140</v>
      </c>
      <c r="K35" s="3">
        <v>3.0799999237060547</v>
      </c>
      <c r="L35" t="s">
        <v>86</v>
      </c>
    </row>
    <row r="36" spans="1:12" x14ac:dyDescent="0.25">
      <c r="A36" t="s">
        <v>35</v>
      </c>
      <c r="B36" s="6">
        <v>8814</v>
      </c>
      <c r="C36" s="2">
        <v>21</v>
      </c>
      <c r="D36" s="2">
        <v>4</v>
      </c>
      <c r="E36" s="8">
        <v>2.5</v>
      </c>
      <c r="F36" s="2">
        <v>20</v>
      </c>
      <c r="G36" s="1">
        <v>4060</v>
      </c>
      <c r="H36" s="2">
        <v>220</v>
      </c>
      <c r="I36" s="2">
        <v>43</v>
      </c>
      <c r="J36" s="2">
        <v>350</v>
      </c>
      <c r="K36" s="3">
        <v>2.4100000858306885</v>
      </c>
      <c r="L36" t="s">
        <v>86</v>
      </c>
    </row>
    <row r="37" spans="1:12" x14ac:dyDescent="0.25">
      <c r="A37" t="s">
        <v>36</v>
      </c>
      <c r="B37" s="6">
        <v>5172</v>
      </c>
      <c r="C37" s="2">
        <v>19</v>
      </c>
      <c r="D37" s="2">
        <v>3</v>
      </c>
      <c r="E37" s="8">
        <v>2.5</v>
      </c>
      <c r="F37" s="2">
        <v>16</v>
      </c>
      <c r="G37" s="1">
        <v>3310</v>
      </c>
      <c r="H37" s="2">
        <v>198</v>
      </c>
      <c r="I37" s="2">
        <v>42</v>
      </c>
      <c r="J37" s="2">
        <v>231</v>
      </c>
      <c r="K37" s="3">
        <v>2.9300000667572021</v>
      </c>
      <c r="L37" t="s">
        <v>86</v>
      </c>
    </row>
    <row r="38" spans="1:12" x14ac:dyDescent="0.25">
      <c r="A38" t="s">
        <v>37</v>
      </c>
      <c r="B38" s="6">
        <v>4733</v>
      </c>
      <c r="C38" s="2">
        <v>19</v>
      </c>
      <c r="D38" s="2">
        <v>3</v>
      </c>
      <c r="E38" s="8">
        <v>2.5</v>
      </c>
      <c r="F38" s="2">
        <v>16</v>
      </c>
      <c r="G38" s="1">
        <v>3300</v>
      </c>
      <c r="H38" s="2">
        <v>198</v>
      </c>
      <c r="I38" s="2">
        <v>42</v>
      </c>
      <c r="J38" s="2">
        <v>231</v>
      </c>
      <c r="K38" s="3">
        <v>2.9300000667572021</v>
      </c>
      <c r="L38" t="s">
        <v>86</v>
      </c>
    </row>
    <row r="39" spans="1:12" x14ac:dyDescent="0.25">
      <c r="A39" t="s">
        <v>38</v>
      </c>
      <c r="B39" s="6">
        <v>4890</v>
      </c>
      <c r="C39" s="2">
        <v>18</v>
      </c>
      <c r="D39" s="2">
        <v>4</v>
      </c>
      <c r="E39" s="8">
        <v>2.5</v>
      </c>
      <c r="F39" s="2">
        <v>20</v>
      </c>
      <c r="G39" s="1">
        <v>3690</v>
      </c>
      <c r="H39" s="2">
        <v>218</v>
      </c>
      <c r="I39" s="2">
        <v>42</v>
      </c>
      <c r="J39" s="2">
        <v>231</v>
      </c>
      <c r="K39" s="3">
        <v>2.7300000190734863</v>
      </c>
      <c r="L39" t="s">
        <v>86</v>
      </c>
    </row>
    <row r="40" spans="1:12" x14ac:dyDescent="0.25">
      <c r="A40" t="s">
        <v>39</v>
      </c>
      <c r="B40" s="6">
        <v>4181</v>
      </c>
      <c r="C40" s="2">
        <v>19</v>
      </c>
      <c r="D40" s="2">
        <v>3</v>
      </c>
      <c r="E40" s="8">
        <v>2.5</v>
      </c>
      <c r="F40" s="2">
        <v>14</v>
      </c>
      <c r="G40" s="1">
        <v>3370</v>
      </c>
      <c r="H40" s="2">
        <v>200</v>
      </c>
      <c r="I40" s="2">
        <v>43</v>
      </c>
      <c r="J40" s="2">
        <v>231</v>
      </c>
      <c r="K40" s="3">
        <v>3.0799999237060547</v>
      </c>
      <c r="L40" t="s">
        <v>86</v>
      </c>
    </row>
    <row r="41" spans="1:12" x14ac:dyDescent="0.25">
      <c r="A41" t="s">
        <v>40</v>
      </c>
      <c r="B41" s="6">
        <v>4195</v>
      </c>
      <c r="C41" s="2">
        <v>24</v>
      </c>
      <c r="D41" s="2">
        <v>1</v>
      </c>
      <c r="E41" s="8">
        <v>2.5</v>
      </c>
      <c r="F41" s="2">
        <v>10</v>
      </c>
      <c r="G41" s="1">
        <v>2730</v>
      </c>
      <c r="H41" s="2">
        <v>180</v>
      </c>
      <c r="I41" s="2">
        <v>40</v>
      </c>
      <c r="J41" s="2">
        <v>151</v>
      </c>
      <c r="K41" s="3">
        <v>2.7300000190734863</v>
      </c>
      <c r="L41" t="s">
        <v>86</v>
      </c>
    </row>
    <row r="42" spans="1:12" x14ac:dyDescent="0.25">
      <c r="A42" t="s">
        <v>41</v>
      </c>
      <c r="B42" s="6">
        <v>10371</v>
      </c>
      <c r="C42" s="2">
        <v>16</v>
      </c>
      <c r="D42" s="2">
        <v>3</v>
      </c>
      <c r="E42" s="8">
        <v>2.5</v>
      </c>
      <c r="F42" s="2">
        <v>17</v>
      </c>
      <c r="G42" s="1">
        <v>4030</v>
      </c>
      <c r="H42" s="2">
        <v>206</v>
      </c>
      <c r="I42" s="2">
        <v>43</v>
      </c>
      <c r="J42" s="2">
        <v>350</v>
      </c>
      <c r="K42" s="3">
        <v>2.4100000858306885</v>
      </c>
      <c r="L42" t="s">
        <v>86</v>
      </c>
    </row>
    <row r="43" spans="1:12" x14ac:dyDescent="0.25">
      <c r="A43" t="s">
        <v>42</v>
      </c>
      <c r="B43" s="6">
        <v>4647</v>
      </c>
      <c r="C43" s="2">
        <v>28</v>
      </c>
      <c r="D43" s="2">
        <v>3</v>
      </c>
      <c r="E43" s="8">
        <v>2.5</v>
      </c>
      <c r="F43" s="2">
        <v>11</v>
      </c>
      <c r="G43" s="1">
        <v>3260</v>
      </c>
      <c r="H43" s="2">
        <v>170</v>
      </c>
      <c r="I43" s="2">
        <v>37</v>
      </c>
      <c r="J43" s="2">
        <v>156</v>
      </c>
      <c r="K43" s="3">
        <v>3.0499999523162842</v>
      </c>
      <c r="L43" t="s">
        <v>86</v>
      </c>
    </row>
    <row r="44" spans="1:12" x14ac:dyDescent="0.25">
      <c r="A44" t="s">
        <v>43</v>
      </c>
      <c r="B44" s="6">
        <v>4425</v>
      </c>
      <c r="C44" s="2">
        <v>34</v>
      </c>
      <c r="D44" s="2">
        <v>5</v>
      </c>
      <c r="E44" s="8">
        <v>2.5</v>
      </c>
      <c r="F44" s="2">
        <v>11</v>
      </c>
      <c r="G44" s="1">
        <v>1800</v>
      </c>
      <c r="H44" s="2">
        <v>157</v>
      </c>
      <c r="I44" s="2">
        <v>37</v>
      </c>
      <c r="J44" s="2">
        <v>86</v>
      </c>
      <c r="K44" s="3">
        <v>2.9700000286102295</v>
      </c>
      <c r="L44" t="s">
        <v>86</v>
      </c>
    </row>
    <row r="45" spans="1:12" x14ac:dyDescent="0.25">
      <c r="A45" t="s">
        <v>44</v>
      </c>
      <c r="B45" s="6">
        <v>4482</v>
      </c>
      <c r="C45" s="2">
        <v>25</v>
      </c>
      <c r="D45" s="2">
        <v>3</v>
      </c>
      <c r="E45" s="8">
        <v>2.5</v>
      </c>
      <c r="F45" s="2">
        <v>17</v>
      </c>
      <c r="G45" s="1">
        <v>2200</v>
      </c>
      <c r="H45" s="2">
        <v>165</v>
      </c>
      <c r="I45" s="2">
        <v>36</v>
      </c>
      <c r="J45" s="2">
        <v>105</v>
      </c>
      <c r="K45" s="3">
        <v>3.369999885559082</v>
      </c>
      <c r="L45" t="s">
        <v>86</v>
      </c>
    </row>
    <row r="46" spans="1:12" x14ac:dyDescent="0.25">
      <c r="A46" t="s">
        <v>45</v>
      </c>
      <c r="B46" s="6">
        <v>6486</v>
      </c>
      <c r="C46" s="2">
        <v>26</v>
      </c>
      <c r="D46" s="2"/>
      <c r="E46" s="8">
        <v>2.5</v>
      </c>
      <c r="F46" s="2">
        <v>8</v>
      </c>
      <c r="G46" s="1">
        <v>2520</v>
      </c>
      <c r="H46" s="2">
        <v>182</v>
      </c>
      <c r="I46" s="2">
        <v>38</v>
      </c>
      <c r="J46" s="2">
        <v>119</v>
      </c>
      <c r="K46" s="3">
        <v>3.5399999618530273</v>
      </c>
      <c r="L46" t="s">
        <v>86</v>
      </c>
    </row>
    <row r="47" spans="1:12" x14ac:dyDescent="0.25">
      <c r="A47" t="s">
        <v>46</v>
      </c>
      <c r="B47" s="6">
        <v>4060</v>
      </c>
      <c r="C47" s="2">
        <v>18</v>
      </c>
      <c r="D47" s="2">
        <v>2</v>
      </c>
      <c r="E47" s="8">
        <v>2.5</v>
      </c>
      <c r="F47" s="2">
        <v>16</v>
      </c>
      <c r="G47" s="1">
        <v>3330</v>
      </c>
      <c r="H47" s="2">
        <v>201</v>
      </c>
      <c r="I47" s="2">
        <v>44</v>
      </c>
      <c r="J47" s="2">
        <v>225</v>
      </c>
      <c r="K47" s="3">
        <v>3.2300000190734863</v>
      </c>
      <c r="L47" t="s">
        <v>86</v>
      </c>
    </row>
    <row r="48" spans="1:12" x14ac:dyDescent="0.25">
      <c r="A48" t="s">
        <v>47</v>
      </c>
      <c r="B48" s="6">
        <v>5798</v>
      </c>
      <c r="C48" s="2">
        <v>18</v>
      </c>
      <c r="D48" s="2">
        <v>4</v>
      </c>
      <c r="E48" s="8">
        <v>2.5</v>
      </c>
      <c r="F48" s="2">
        <v>20</v>
      </c>
      <c r="G48" s="1">
        <v>3700</v>
      </c>
      <c r="H48" s="2">
        <v>214</v>
      </c>
      <c r="I48" s="2">
        <v>42</v>
      </c>
      <c r="J48" s="2">
        <v>231</v>
      </c>
      <c r="K48" s="3">
        <v>2.7300000190734863</v>
      </c>
      <c r="L48" t="s">
        <v>86</v>
      </c>
    </row>
    <row r="49" spans="1:12" x14ac:dyDescent="0.25">
      <c r="A49" t="s">
        <v>48</v>
      </c>
      <c r="B49" s="6">
        <v>4934</v>
      </c>
      <c r="C49" s="2">
        <v>18</v>
      </c>
      <c r="D49" s="2">
        <v>1</v>
      </c>
      <c r="E49" s="8">
        <v>2.5</v>
      </c>
      <c r="F49" s="2">
        <v>7</v>
      </c>
      <c r="G49" s="1">
        <v>3470</v>
      </c>
      <c r="H49" s="2">
        <v>198</v>
      </c>
      <c r="I49" s="2">
        <v>42</v>
      </c>
      <c r="J49" s="2">
        <v>231</v>
      </c>
      <c r="K49" s="3">
        <v>3.0799999237060547</v>
      </c>
      <c r="L49" t="s">
        <v>86</v>
      </c>
    </row>
    <row r="50" spans="1:12" x14ac:dyDescent="0.25">
      <c r="A50" t="s">
        <v>49</v>
      </c>
      <c r="B50" s="6">
        <v>5222</v>
      </c>
      <c r="C50" s="2">
        <v>19</v>
      </c>
      <c r="D50" s="2">
        <v>3</v>
      </c>
      <c r="E50" s="8">
        <v>2.5</v>
      </c>
      <c r="F50" s="2">
        <v>16</v>
      </c>
      <c r="G50" s="1">
        <v>3210</v>
      </c>
      <c r="H50" s="2">
        <v>201</v>
      </c>
      <c r="I50" s="2">
        <v>45</v>
      </c>
      <c r="J50" s="2">
        <v>231</v>
      </c>
      <c r="K50" s="3">
        <v>2.9300000667572021</v>
      </c>
      <c r="L50" t="s">
        <v>86</v>
      </c>
    </row>
    <row r="51" spans="1:12" x14ac:dyDescent="0.25">
      <c r="A51" t="s">
        <v>50</v>
      </c>
      <c r="B51" s="6">
        <v>4723</v>
      </c>
      <c r="C51" s="2">
        <v>19</v>
      </c>
      <c r="D51" s="2">
        <v>3</v>
      </c>
      <c r="E51" s="8">
        <v>2.5</v>
      </c>
      <c r="F51" s="2">
        <v>17</v>
      </c>
      <c r="G51" s="1">
        <v>3200</v>
      </c>
      <c r="H51" s="2">
        <v>199</v>
      </c>
      <c r="I51" s="2">
        <v>40</v>
      </c>
      <c r="J51" s="2">
        <v>231</v>
      </c>
      <c r="K51" s="3">
        <v>2.9300000667572021</v>
      </c>
      <c r="L51" t="s">
        <v>86</v>
      </c>
    </row>
    <row r="52" spans="1:12" x14ac:dyDescent="0.25">
      <c r="A52" t="s">
        <v>51</v>
      </c>
      <c r="B52" s="6">
        <v>4424</v>
      </c>
      <c r="C52" s="2">
        <v>19</v>
      </c>
      <c r="D52" s="2"/>
      <c r="E52" s="8">
        <v>2.5</v>
      </c>
      <c r="F52" s="2">
        <v>13</v>
      </c>
      <c r="G52" s="1">
        <v>3420</v>
      </c>
      <c r="H52" s="2">
        <v>203</v>
      </c>
      <c r="I52" s="2">
        <v>43</v>
      </c>
      <c r="J52" s="2">
        <v>231</v>
      </c>
      <c r="K52" s="3">
        <v>3.0799999237060547</v>
      </c>
      <c r="L52" t="s">
        <v>86</v>
      </c>
    </row>
    <row r="53" spans="1:12" x14ac:dyDescent="0.25">
      <c r="A53" t="s">
        <v>52</v>
      </c>
      <c r="B53" s="6">
        <v>4172</v>
      </c>
      <c r="C53" s="2">
        <v>24</v>
      </c>
      <c r="D53" s="2">
        <v>2</v>
      </c>
      <c r="E53" s="8">
        <v>2.5</v>
      </c>
      <c r="F53" s="2">
        <v>7</v>
      </c>
      <c r="G53" s="1">
        <v>2690</v>
      </c>
      <c r="H53" s="2">
        <v>179</v>
      </c>
      <c r="I53" s="2">
        <v>41</v>
      </c>
      <c r="J53" s="2">
        <v>151</v>
      </c>
      <c r="K53" s="3">
        <v>2.7300000190734863</v>
      </c>
      <c r="L53" t="s">
        <v>86</v>
      </c>
    </row>
    <row r="54" spans="1:12" x14ac:dyDescent="0.25">
      <c r="A54" t="s">
        <v>53</v>
      </c>
      <c r="B54" s="6">
        <v>9690</v>
      </c>
      <c r="C54" s="2">
        <v>17</v>
      </c>
      <c r="D54" s="2">
        <v>5</v>
      </c>
      <c r="E54" s="8">
        <v>2.5</v>
      </c>
      <c r="F54" s="2">
        <v>15</v>
      </c>
      <c r="G54" s="1">
        <v>2830</v>
      </c>
      <c r="H54" s="2">
        <v>189</v>
      </c>
      <c r="I54" s="2">
        <v>37</v>
      </c>
      <c r="J54" s="2">
        <v>131</v>
      </c>
      <c r="K54" s="3">
        <v>3.2000000476837158</v>
      </c>
      <c r="L54" t="s">
        <v>87</v>
      </c>
    </row>
    <row r="55" spans="1:12" x14ac:dyDescent="0.25">
      <c r="A55" t="s">
        <v>54</v>
      </c>
      <c r="B55" s="6">
        <v>6295</v>
      </c>
      <c r="C55" s="2">
        <v>23</v>
      </c>
      <c r="D55" s="2">
        <v>3</v>
      </c>
      <c r="E55" s="8">
        <v>2.5</v>
      </c>
      <c r="F55" s="2">
        <v>11</v>
      </c>
      <c r="G55" s="1">
        <v>2070</v>
      </c>
      <c r="H55" s="2">
        <v>174</v>
      </c>
      <c r="I55" s="2">
        <v>36</v>
      </c>
      <c r="J55" s="2">
        <v>97</v>
      </c>
      <c r="K55" s="3">
        <v>3.7000000476837158</v>
      </c>
      <c r="L55" t="s">
        <v>87</v>
      </c>
    </row>
    <row r="56" spans="1:12" x14ac:dyDescent="0.25">
      <c r="A56" t="s">
        <v>55</v>
      </c>
      <c r="B56" s="6">
        <v>9735</v>
      </c>
      <c r="C56" s="2">
        <v>25</v>
      </c>
      <c r="D56" s="2">
        <v>4</v>
      </c>
      <c r="E56" s="8">
        <v>2.5</v>
      </c>
      <c r="F56" s="2">
        <v>12</v>
      </c>
      <c r="G56" s="1">
        <v>2650</v>
      </c>
      <c r="H56" s="2">
        <v>177</v>
      </c>
      <c r="I56" s="2">
        <v>34</v>
      </c>
      <c r="J56" s="2">
        <v>121</v>
      </c>
      <c r="K56" s="3">
        <v>3.6400001049041748</v>
      </c>
      <c r="L56" t="s">
        <v>87</v>
      </c>
    </row>
    <row r="57" spans="1:12" x14ac:dyDescent="0.25">
      <c r="A57" t="s">
        <v>56</v>
      </c>
      <c r="B57" s="6">
        <v>6229</v>
      </c>
      <c r="C57" s="2">
        <v>23</v>
      </c>
      <c r="D57" s="2">
        <v>4</v>
      </c>
      <c r="E57" s="8">
        <v>2.5</v>
      </c>
      <c r="F57" s="2">
        <v>6</v>
      </c>
      <c r="G57" s="1">
        <v>2370</v>
      </c>
      <c r="H57" s="2">
        <v>170</v>
      </c>
      <c r="I57" s="2">
        <v>35</v>
      </c>
      <c r="J57" s="2">
        <v>119</v>
      </c>
      <c r="K57" s="3">
        <v>3.8900001049041748</v>
      </c>
      <c r="L57" t="s">
        <v>87</v>
      </c>
    </row>
    <row r="58" spans="1:12" x14ac:dyDescent="0.25">
      <c r="A58" t="s">
        <v>57</v>
      </c>
      <c r="B58" s="6">
        <v>4589</v>
      </c>
      <c r="C58" s="2">
        <v>35</v>
      </c>
      <c r="D58" s="2">
        <v>5</v>
      </c>
      <c r="E58" s="8">
        <v>2.5</v>
      </c>
      <c r="F58" s="2">
        <v>8</v>
      </c>
      <c r="G58" s="1">
        <v>2020</v>
      </c>
      <c r="H58" s="2">
        <v>165</v>
      </c>
      <c r="I58" s="2">
        <v>32</v>
      </c>
      <c r="J58" s="2">
        <v>85</v>
      </c>
      <c r="K58" s="3">
        <v>3.7000000476837158</v>
      </c>
      <c r="L58" t="s">
        <v>87</v>
      </c>
    </row>
    <row r="59" spans="1:12" x14ac:dyDescent="0.25">
      <c r="A59" t="s">
        <v>58</v>
      </c>
      <c r="B59" s="6">
        <v>5079</v>
      </c>
      <c r="C59" s="2">
        <v>24</v>
      </c>
      <c r="D59" s="2">
        <v>4</v>
      </c>
      <c r="E59" s="8">
        <v>2.5</v>
      </c>
      <c r="F59" s="2">
        <v>8</v>
      </c>
      <c r="G59" s="1">
        <v>2280</v>
      </c>
      <c r="H59" s="2">
        <v>170</v>
      </c>
      <c r="I59" s="2">
        <v>34</v>
      </c>
      <c r="J59" s="2">
        <v>119</v>
      </c>
      <c r="K59" s="3">
        <v>3.5399999618530273</v>
      </c>
      <c r="L59" t="s">
        <v>87</v>
      </c>
    </row>
    <row r="60" spans="1:12" x14ac:dyDescent="0.25">
      <c r="A60" t="s">
        <v>59</v>
      </c>
      <c r="B60" s="6">
        <v>8129</v>
      </c>
      <c r="C60" s="2">
        <v>21</v>
      </c>
      <c r="D60" s="2">
        <v>4</v>
      </c>
      <c r="E60" s="8">
        <v>2.5</v>
      </c>
      <c r="F60" s="2">
        <v>8</v>
      </c>
      <c r="G60" s="1">
        <v>2750</v>
      </c>
      <c r="H60" s="2">
        <v>184</v>
      </c>
      <c r="I60" s="2">
        <v>38</v>
      </c>
      <c r="J60" s="2">
        <v>146</v>
      </c>
      <c r="K60" s="3">
        <v>3.5499999523162842</v>
      </c>
      <c r="L60" t="s">
        <v>87</v>
      </c>
    </row>
    <row r="61" spans="1:12" x14ac:dyDescent="0.25">
      <c r="A61" t="s">
        <v>60</v>
      </c>
      <c r="B61" s="6">
        <v>4296</v>
      </c>
      <c r="C61" s="2">
        <v>21</v>
      </c>
      <c r="D61" s="2">
        <v>3</v>
      </c>
      <c r="E61" s="8">
        <v>2.5</v>
      </c>
      <c r="F61" s="2">
        <v>16</v>
      </c>
      <c r="G61" s="1">
        <v>2130</v>
      </c>
      <c r="H61" s="2">
        <v>161</v>
      </c>
      <c r="I61" s="2">
        <v>36</v>
      </c>
      <c r="J61" s="2">
        <v>105</v>
      </c>
      <c r="K61" s="3">
        <v>3.369999885559082</v>
      </c>
      <c r="L61" t="s">
        <v>87</v>
      </c>
    </row>
    <row r="62" spans="1:12" x14ac:dyDescent="0.25">
      <c r="A62" t="s">
        <v>61</v>
      </c>
      <c r="B62" s="6">
        <v>5799</v>
      </c>
      <c r="C62" s="2">
        <v>25</v>
      </c>
      <c r="D62" s="2">
        <v>5</v>
      </c>
      <c r="E62" s="8">
        <v>2.5</v>
      </c>
      <c r="F62" s="2">
        <v>10</v>
      </c>
      <c r="G62" s="1">
        <v>2240</v>
      </c>
      <c r="H62" s="2">
        <v>172</v>
      </c>
      <c r="I62" s="2">
        <v>36</v>
      </c>
      <c r="J62" s="2">
        <v>107</v>
      </c>
      <c r="K62" s="3">
        <v>3.0499999523162842</v>
      </c>
      <c r="L62" t="s">
        <v>87</v>
      </c>
    </row>
    <row r="63" spans="1:12" x14ac:dyDescent="0.25">
      <c r="A63" t="s">
        <v>62</v>
      </c>
      <c r="B63" s="6">
        <v>4499</v>
      </c>
      <c r="C63" s="2">
        <v>28</v>
      </c>
      <c r="D63" s="2">
        <v>4</v>
      </c>
      <c r="E63" s="8">
        <v>2.5</v>
      </c>
      <c r="F63" s="2">
        <v>5</v>
      </c>
      <c r="G63" s="1">
        <v>1760</v>
      </c>
      <c r="H63" s="2">
        <v>149</v>
      </c>
      <c r="I63" s="2">
        <v>34</v>
      </c>
      <c r="J63" s="2">
        <v>91</v>
      </c>
      <c r="K63" s="3">
        <v>3.2999999523162842</v>
      </c>
      <c r="L63" t="s">
        <v>87</v>
      </c>
    </row>
    <row r="64" spans="1:12" x14ac:dyDescent="0.25">
      <c r="A64" t="s">
        <v>63</v>
      </c>
      <c r="B64" s="6">
        <v>3995</v>
      </c>
      <c r="C64" s="2">
        <v>30</v>
      </c>
      <c r="D64" s="2">
        <v>4</v>
      </c>
      <c r="E64" s="8">
        <v>2.5</v>
      </c>
      <c r="F64" s="2">
        <v>11</v>
      </c>
      <c r="G64" s="1">
        <v>1980</v>
      </c>
      <c r="H64" s="2">
        <v>154</v>
      </c>
      <c r="I64" s="2">
        <v>33</v>
      </c>
      <c r="J64" s="2">
        <v>86</v>
      </c>
      <c r="K64" s="3">
        <v>3.7300000190734863</v>
      </c>
      <c r="L64" t="s">
        <v>87</v>
      </c>
    </row>
    <row r="65" spans="1:12" x14ac:dyDescent="0.25">
      <c r="A65" t="s">
        <v>64</v>
      </c>
      <c r="B65" s="6">
        <v>12990</v>
      </c>
      <c r="C65" s="2">
        <v>14</v>
      </c>
      <c r="D65" s="2"/>
      <c r="E65" s="8">
        <v>2.5</v>
      </c>
      <c r="F65" s="2">
        <v>14</v>
      </c>
      <c r="G65" s="1">
        <v>3420</v>
      </c>
      <c r="H65" s="2">
        <v>192</v>
      </c>
      <c r="I65" s="2">
        <v>38</v>
      </c>
      <c r="J65" s="2">
        <v>163</v>
      </c>
      <c r="K65" s="3">
        <v>3.5799999237060547</v>
      </c>
      <c r="L65" t="s">
        <v>87</v>
      </c>
    </row>
    <row r="66" spans="1:12" x14ac:dyDescent="0.25">
      <c r="A66" t="s">
        <v>65</v>
      </c>
      <c r="B66" s="6">
        <v>3895</v>
      </c>
      <c r="C66" s="2">
        <v>26</v>
      </c>
      <c r="D66" s="2">
        <v>3</v>
      </c>
      <c r="E66" s="8">
        <v>2.5</v>
      </c>
      <c r="F66" s="2">
        <v>10</v>
      </c>
      <c r="G66" s="1">
        <v>1830</v>
      </c>
      <c r="H66" s="2">
        <v>142</v>
      </c>
      <c r="I66" s="2">
        <v>34</v>
      </c>
      <c r="J66" s="2">
        <v>79</v>
      </c>
      <c r="K66" s="3">
        <v>3.7200000286102295</v>
      </c>
      <c r="L66" t="s">
        <v>87</v>
      </c>
    </row>
    <row r="67" spans="1:12" x14ac:dyDescent="0.25">
      <c r="A67" t="s">
        <v>66</v>
      </c>
      <c r="B67" s="6">
        <v>3798</v>
      </c>
      <c r="C67" s="2">
        <v>35</v>
      </c>
      <c r="D67" s="2">
        <v>5</v>
      </c>
      <c r="E67" s="8">
        <v>2.5</v>
      </c>
      <c r="F67" s="2">
        <v>11</v>
      </c>
      <c r="G67" s="1">
        <v>2050</v>
      </c>
      <c r="H67" s="2">
        <v>164</v>
      </c>
      <c r="I67" s="2">
        <v>36</v>
      </c>
      <c r="J67" s="2">
        <v>97</v>
      </c>
      <c r="K67" s="3">
        <v>3.809999942779541</v>
      </c>
      <c r="L67" t="s">
        <v>87</v>
      </c>
    </row>
    <row r="68" spans="1:12" x14ac:dyDescent="0.25">
      <c r="A68" t="s">
        <v>67</v>
      </c>
      <c r="B68" s="6">
        <v>5899</v>
      </c>
      <c r="C68" s="2">
        <v>18</v>
      </c>
      <c r="D68" s="2">
        <v>5</v>
      </c>
      <c r="E68" s="8">
        <v>2.5</v>
      </c>
      <c r="F68" s="2">
        <v>14</v>
      </c>
      <c r="G68" s="1">
        <v>2410</v>
      </c>
      <c r="H68" s="2">
        <v>174</v>
      </c>
      <c r="I68" s="2">
        <v>36</v>
      </c>
      <c r="J68" s="2">
        <v>134</v>
      </c>
      <c r="K68" s="3">
        <v>3.059999942779541</v>
      </c>
      <c r="L68" t="s">
        <v>87</v>
      </c>
    </row>
    <row r="69" spans="1:12" x14ac:dyDescent="0.25">
      <c r="A69" t="s">
        <v>68</v>
      </c>
      <c r="B69" s="6">
        <v>3748</v>
      </c>
      <c r="C69" s="2">
        <v>31</v>
      </c>
      <c r="D69" s="2">
        <v>5</v>
      </c>
      <c r="E69" s="8">
        <v>2.5</v>
      </c>
      <c r="F69" s="2">
        <v>9</v>
      </c>
      <c r="G69" s="1">
        <v>2200</v>
      </c>
      <c r="H69" s="2">
        <v>165</v>
      </c>
      <c r="I69" s="2">
        <v>35</v>
      </c>
      <c r="J69" s="2">
        <v>97</v>
      </c>
      <c r="K69" s="3">
        <v>3.2100000381469727</v>
      </c>
      <c r="L69" t="s">
        <v>87</v>
      </c>
    </row>
    <row r="70" spans="1:12" x14ac:dyDescent="0.25">
      <c r="A70" t="s">
        <v>69</v>
      </c>
      <c r="B70" s="6">
        <v>5719</v>
      </c>
      <c r="C70" s="2">
        <v>18</v>
      </c>
      <c r="D70" s="2">
        <v>5</v>
      </c>
      <c r="E70" s="8">
        <v>2.5</v>
      </c>
      <c r="F70" s="2">
        <v>11</v>
      </c>
      <c r="G70" s="1">
        <v>2670</v>
      </c>
      <c r="H70" s="2">
        <v>175</v>
      </c>
      <c r="I70" s="2">
        <v>36</v>
      </c>
      <c r="J70" s="2">
        <v>134</v>
      </c>
      <c r="K70" s="3">
        <v>3.0499999523162842</v>
      </c>
      <c r="L70" t="s">
        <v>87</v>
      </c>
    </row>
    <row r="71" spans="1:12" x14ac:dyDescent="0.25">
      <c r="A71" t="s">
        <v>70</v>
      </c>
      <c r="B71" s="6">
        <v>7140</v>
      </c>
      <c r="C71" s="2">
        <v>23</v>
      </c>
      <c r="D71" s="2">
        <v>4</v>
      </c>
      <c r="E71" s="8">
        <v>2.5</v>
      </c>
      <c r="F71" s="2">
        <v>12</v>
      </c>
      <c r="G71" s="1">
        <v>2160</v>
      </c>
      <c r="H71" s="2">
        <v>172</v>
      </c>
      <c r="I71" s="2">
        <v>36</v>
      </c>
      <c r="J71" s="2">
        <v>97</v>
      </c>
      <c r="K71" s="3">
        <v>3.7400000095367432</v>
      </c>
      <c r="L71" t="s">
        <v>87</v>
      </c>
    </row>
    <row r="72" spans="1:12" x14ac:dyDescent="0.25">
      <c r="A72" t="s">
        <v>71</v>
      </c>
      <c r="B72" s="6">
        <v>5397</v>
      </c>
      <c r="C72" s="2">
        <v>41</v>
      </c>
      <c r="D72" s="2">
        <v>5</v>
      </c>
      <c r="E72" s="8">
        <v>2.5</v>
      </c>
      <c r="F72" s="2">
        <v>15</v>
      </c>
      <c r="G72" s="1">
        <v>2040</v>
      </c>
      <c r="H72" s="2">
        <v>155</v>
      </c>
      <c r="I72" s="2">
        <v>35</v>
      </c>
      <c r="J72" s="2">
        <v>90</v>
      </c>
      <c r="K72" s="3">
        <v>3.7799999713897705</v>
      </c>
      <c r="L72" t="s">
        <v>87</v>
      </c>
    </row>
    <row r="73" spans="1:12" x14ac:dyDescent="0.25">
      <c r="A73" t="s">
        <v>72</v>
      </c>
      <c r="B73" s="6">
        <v>4697</v>
      </c>
      <c r="C73" s="2">
        <v>25</v>
      </c>
      <c r="D73" s="2">
        <v>4</v>
      </c>
      <c r="E73" s="8">
        <v>2.5</v>
      </c>
      <c r="F73" s="2">
        <v>15</v>
      </c>
      <c r="G73" s="1">
        <v>1930</v>
      </c>
      <c r="H73" s="2">
        <v>155</v>
      </c>
      <c r="I73" s="2">
        <v>35</v>
      </c>
      <c r="J73" s="2">
        <v>89</v>
      </c>
      <c r="K73" s="3">
        <v>3.7799999713897705</v>
      </c>
      <c r="L73" t="s">
        <v>87</v>
      </c>
    </row>
    <row r="74" spans="1:12" x14ac:dyDescent="0.25">
      <c r="A74" t="s">
        <v>73</v>
      </c>
      <c r="B74" s="6">
        <v>6850</v>
      </c>
      <c r="C74" s="2">
        <v>25</v>
      </c>
      <c r="D74" s="2">
        <v>4</v>
      </c>
      <c r="E74" s="8">
        <v>2.5</v>
      </c>
      <c r="F74" s="2">
        <v>16</v>
      </c>
      <c r="G74" s="1">
        <v>1990</v>
      </c>
      <c r="H74" s="2">
        <v>156</v>
      </c>
      <c r="I74" s="2">
        <v>36</v>
      </c>
      <c r="J74" s="2">
        <v>97</v>
      </c>
      <c r="K74" s="3">
        <v>3.7799999713897705</v>
      </c>
      <c r="L74" t="s">
        <v>87</v>
      </c>
    </row>
    <row r="75" spans="1:12" x14ac:dyDescent="0.25">
      <c r="A75" t="s">
        <v>74</v>
      </c>
      <c r="B75" s="6">
        <v>11995</v>
      </c>
      <c r="C75" s="2">
        <v>17</v>
      </c>
      <c r="D75" s="2">
        <v>5</v>
      </c>
      <c r="E75" s="8">
        <v>2.5</v>
      </c>
      <c r="F75" s="2">
        <v>14</v>
      </c>
      <c r="G75" s="1">
        <v>3170</v>
      </c>
      <c r="H75" s="2">
        <v>193</v>
      </c>
      <c r="I75" s="2">
        <v>37</v>
      </c>
      <c r="J75" s="2">
        <v>163</v>
      </c>
      <c r="K75" s="3">
        <v>2.9800000190734863</v>
      </c>
      <c r="L75" t="s">
        <v>87</v>
      </c>
    </row>
  </sheetData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CC0B7D-20C9-41C4-9191-EB9A8432AE55}">
  <dimension ref="A1:I11"/>
  <sheetViews>
    <sheetView workbookViewId="0">
      <selection activeCell="A7" sqref="A7"/>
    </sheetView>
  </sheetViews>
  <sheetFormatPr defaultRowHeight="15" x14ac:dyDescent="0.25"/>
  <cols>
    <col min="5" max="6" width="10.85546875" bestFit="1" customWidth="1"/>
    <col min="7" max="8" width="11.5703125" bestFit="1" customWidth="1"/>
    <col min="9" max="9" width="26.5703125" bestFit="1" customWidth="1"/>
  </cols>
  <sheetData>
    <row r="1" spans="1:9" x14ac:dyDescent="0.25">
      <c r="A1" s="5" t="s">
        <v>96</v>
      </c>
      <c r="B1" s="5" t="s">
        <v>97</v>
      </c>
      <c r="C1" s="5" t="s">
        <v>98</v>
      </c>
      <c r="D1" s="5" t="s">
        <v>99</v>
      </c>
      <c r="E1" s="5" t="s">
        <v>100</v>
      </c>
      <c r="F1" s="5" t="s">
        <v>101</v>
      </c>
      <c r="G1" s="10" t="s">
        <v>102</v>
      </c>
      <c r="H1" s="10" t="s">
        <v>103</v>
      </c>
      <c r="I1" s="5" t="s">
        <v>104</v>
      </c>
    </row>
    <row r="2" spans="1:9" x14ac:dyDescent="0.25">
      <c r="A2">
        <v>10</v>
      </c>
      <c r="B2">
        <v>112</v>
      </c>
      <c r="C2">
        <f>A2-$A$8</f>
        <v>-29.799999999999997</v>
      </c>
      <c r="D2">
        <f>B2-$B$8</f>
        <v>27.599999999999994</v>
      </c>
      <c r="E2">
        <f>C2^2</f>
        <v>888.03999999999985</v>
      </c>
      <c r="F2">
        <f>D2^2</f>
        <v>761.75999999999965</v>
      </c>
      <c r="G2" s="9">
        <f>C2/$E$8</f>
        <v>-1.1294038259236225</v>
      </c>
      <c r="H2" s="9">
        <f>D2/$F$8</f>
        <v>1.0467017912107821</v>
      </c>
      <c r="I2">
        <f>G2*H2</f>
        <v>-1.182149007594566</v>
      </c>
    </row>
    <row r="3" spans="1:9" x14ac:dyDescent="0.25">
      <c r="A3">
        <v>12</v>
      </c>
      <c r="B3">
        <v>100</v>
      </c>
      <c r="C3">
        <f t="shared" ref="C3:C6" si="0">A3-$A$8</f>
        <v>-27.799999999999997</v>
      </c>
      <c r="D3">
        <f t="shared" ref="D3:D6" si="1">B3-$B$8</f>
        <v>15.599999999999994</v>
      </c>
      <c r="E3">
        <f t="shared" ref="E3:E6" si="2">C3^2</f>
        <v>772.8399999999998</v>
      </c>
      <c r="F3">
        <f t="shared" ref="F3:F6" si="3">D3^2</f>
        <v>243.35999999999981</v>
      </c>
      <c r="G3" s="9">
        <f t="shared" ref="G3:G6" si="4">C3/$E$8</f>
        <v>-1.0536049114321042</v>
      </c>
      <c r="H3" s="9">
        <f t="shared" ref="H3:H6" si="5">D3/$F$8</f>
        <v>0.59161405590174632</v>
      </c>
      <c r="I3">
        <f t="shared" ref="I3:I6" si="6">G3*H3</f>
        <v>-0.62332747497034735</v>
      </c>
    </row>
    <row r="4" spans="1:9" x14ac:dyDescent="0.25">
      <c r="A4">
        <v>56</v>
      </c>
      <c r="B4">
        <v>89</v>
      </c>
      <c r="C4">
        <f t="shared" si="0"/>
        <v>16.200000000000003</v>
      </c>
      <c r="D4">
        <f t="shared" si="1"/>
        <v>4.5999999999999943</v>
      </c>
      <c r="E4">
        <f t="shared" si="2"/>
        <v>262.44000000000011</v>
      </c>
      <c r="F4">
        <f t="shared" si="3"/>
        <v>21.159999999999947</v>
      </c>
      <c r="G4" s="9">
        <f t="shared" si="4"/>
        <v>0.61397120738129829</v>
      </c>
      <c r="H4" s="9">
        <f t="shared" si="5"/>
        <v>0.17445029853513019</v>
      </c>
      <c r="I4">
        <f t="shared" si="6"/>
        <v>0.10710746041964182</v>
      </c>
    </row>
    <row r="5" spans="1:9" x14ac:dyDescent="0.25">
      <c r="A5">
        <v>59</v>
      </c>
      <c r="B5">
        <v>78</v>
      </c>
      <c r="C5">
        <f t="shared" si="0"/>
        <v>19.200000000000003</v>
      </c>
      <c r="D5">
        <f t="shared" si="1"/>
        <v>-6.4000000000000057</v>
      </c>
      <c r="E5">
        <f t="shared" si="2"/>
        <v>368.6400000000001</v>
      </c>
      <c r="F5">
        <f t="shared" si="3"/>
        <v>40.960000000000072</v>
      </c>
      <c r="G5" s="9">
        <f t="shared" si="4"/>
        <v>0.72766957911857577</v>
      </c>
      <c r="H5" s="9">
        <f t="shared" si="5"/>
        <v>-0.24271345883148598</v>
      </c>
      <c r="I5">
        <f t="shared" si="6"/>
        <v>-0.17661520043432116</v>
      </c>
    </row>
    <row r="6" spans="1:9" x14ac:dyDescent="0.25">
      <c r="A6">
        <v>62</v>
      </c>
      <c r="B6">
        <v>43</v>
      </c>
      <c r="C6">
        <f t="shared" si="0"/>
        <v>22.200000000000003</v>
      </c>
      <c r="D6">
        <f t="shared" si="1"/>
        <v>-41.400000000000006</v>
      </c>
      <c r="E6">
        <f t="shared" si="2"/>
        <v>492.84000000000015</v>
      </c>
      <c r="F6">
        <f t="shared" si="3"/>
        <v>1713.9600000000005</v>
      </c>
      <c r="G6" s="9">
        <f t="shared" si="4"/>
        <v>0.84136795085585325</v>
      </c>
      <c r="H6" s="9">
        <f t="shared" si="5"/>
        <v>-1.5700526868161739</v>
      </c>
      <c r="I6">
        <f t="shared" si="6"/>
        <v>-1.3209920118422509</v>
      </c>
    </row>
    <row r="7" spans="1:9" x14ac:dyDescent="0.25">
      <c r="A7" s="9">
        <f>SUM(A2:A6)</f>
        <v>199</v>
      </c>
      <c r="B7" s="9">
        <f>SUM(B2:B6)</f>
        <v>422</v>
      </c>
      <c r="E7">
        <f>SUM(E2:E6)</f>
        <v>2784.8</v>
      </c>
      <c r="F7">
        <f>SUM(F2:F6)</f>
        <v>2781.2</v>
      </c>
      <c r="I7">
        <f>SUM(I2:I6)</f>
        <v>-3.1959762344218436</v>
      </c>
    </row>
    <row r="8" spans="1:9" x14ac:dyDescent="0.25">
      <c r="A8" s="9">
        <f>AVERAGE(A2:A6)</f>
        <v>39.799999999999997</v>
      </c>
      <c r="B8" s="9">
        <f>AVERAGE(B2:B6)</f>
        <v>84.4</v>
      </c>
      <c r="E8" s="9">
        <f>(E7/4)^0.5</f>
        <v>26.385602134497518</v>
      </c>
      <c r="F8" s="9">
        <f>(F7/4)^0.5</f>
        <v>26.368541863364381</v>
      </c>
    </row>
    <row r="11" spans="1:9" x14ac:dyDescent="0.25">
      <c r="B11" s="11">
        <f>CORREL(A2:A6,B2:B6)</f>
        <v>-0.7989940586054608</v>
      </c>
      <c r="E11" s="11">
        <f>_xlfn.STDEV.S(A2:A6)</f>
        <v>26.385602134497518</v>
      </c>
      <c r="F11" s="11">
        <f>_xlfn.STDEV.S(B2:B6)</f>
        <v>26.368541863364371</v>
      </c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6D162D-E2E7-4BAD-B4D4-F13C1B416362}">
  <dimension ref="A1:I11"/>
  <sheetViews>
    <sheetView tabSelected="1" zoomScale="200" zoomScaleNormal="200" workbookViewId="0">
      <selection activeCell="G2" sqref="G2"/>
    </sheetView>
  </sheetViews>
  <sheetFormatPr defaultRowHeight="15" x14ac:dyDescent="0.25"/>
  <cols>
    <col min="5" max="6" width="10.85546875" bestFit="1" customWidth="1"/>
    <col min="7" max="8" width="12.7109375" bestFit="1" customWidth="1"/>
    <col min="9" max="9" width="28.85546875" bestFit="1" customWidth="1"/>
  </cols>
  <sheetData>
    <row r="1" spans="1:9" x14ac:dyDescent="0.25">
      <c r="A1" t="s">
        <v>96</v>
      </c>
      <c r="B1" t="s">
        <v>97</v>
      </c>
      <c r="C1" t="s">
        <v>98</v>
      </c>
      <c r="D1" t="s">
        <v>99</v>
      </c>
      <c r="E1" t="s">
        <v>100</v>
      </c>
      <c r="F1" t="s">
        <v>101</v>
      </c>
      <c r="G1" t="s">
        <v>109</v>
      </c>
      <c r="H1" t="s">
        <v>110</v>
      </c>
      <c r="I1" s="9" t="s">
        <v>111</v>
      </c>
    </row>
    <row r="2" spans="1:9" x14ac:dyDescent="0.25">
      <c r="A2">
        <v>23</v>
      </c>
      <c r="B2">
        <v>8</v>
      </c>
      <c r="C2">
        <f>A2-$B$10</f>
        <v>-19</v>
      </c>
      <c r="D2">
        <f>B2-$B$11</f>
        <v>-4</v>
      </c>
      <c r="E2">
        <f>C2^2</f>
        <v>361</v>
      </c>
      <c r="F2">
        <f>D2^2</f>
        <v>16</v>
      </c>
      <c r="G2">
        <f>C2/$B$8</f>
        <v>-1.174945586795902</v>
      </c>
      <c r="H2">
        <f>D2/$B$9</f>
        <v>-1.2649110640673518</v>
      </c>
      <c r="I2" s="9">
        <f>G2*H2</f>
        <v>1.4862016724152434</v>
      </c>
    </row>
    <row r="3" spans="1:9" x14ac:dyDescent="0.25">
      <c r="A3">
        <v>27</v>
      </c>
      <c r="B3">
        <v>10</v>
      </c>
      <c r="C3">
        <f t="shared" ref="C3:C6" si="0">A3-$B$10</f>
        <v>-15</v>
      </c>
      <c r="D3">
        <f t="shared" ref="D3:D6" si="1">B3-$B$11</f>
        <v>-2</v>
      </c>
      <c r="E3">
        <f t="shared" ref="E3:E6" si="2">C3^2</f>
        <v>225</v>
      </c>
      <c r="F3">
        <f t="shared" ref="F3:F6" si="3">D3^2</f>
        <v>4</v>
      </c>
      <c r="G3">
        <f t="shared" ref="G3:G7" si="4">C3/$B$8</f>
        <v>-0.92758862115465956</v>
      </c>
      <c r="H3">
        <f t="shared" ref="H3:H6" si="5">D3/$B$9</f>
        <v>-0.63245553203367588</v>
      </c>
      <c r="I3" s="9">
        <f t="shared" ref="I3:I6" si="6">G3*H3</f>
        <v>0.58665855490075403</v>
      </c>
    </row>
    <row r="4" spans="1:9" x14ac:dyDescent="0.25">
      <c r="A4">
        <v>48</v>
      </c>
      <c r="B4">
        <v>12</v>
      </c>
      <c r="C4">
        <f t="shared" si="0"/>
        <v>6</v>
      </c>
      <c r="D4">
        <f t="shared" si="1"/>
        <v>0</v>
      </c>
      <c r="E4">
        <f t="shared" si="2"/>
        <v>36</v>
      </c>
      <c r="F4">
        <f t="shared" si="3"/>
        <v>0</v>
      </c>
      <c r="G4">
        <f t="shared" si="4"/>
        <v>0.37103544846186381</v>
      </c>
      <c r="H4">
        <f t="shared" si="5"/>
        <v>0</v>
      </c>
      <c r="I4" s="9">
        <f t="shared" si="6"/>
        <v>0</v>
      </c>
    </row>
    <row r="5" spans="1:9" x14ac:dyDescent="0.25">
      <c r="A5">
        <v>52</v>
      </c>
      <c r="B5">
        <v>14</v>
      </c>
      <c r="C5">
        <f t="shared" si="0"/>
        <v>10</v>
      </c>
      <c r="D5">
        <f t="shared" si="1"/>
        <v>2</v>
      </c>
      <c r="E5">
        <f t="shared" si="2"/>
        <v>100</v>
      </c>
      <c r="F5">
        <f t="shared" si="3"/>
        <v>4</v>
      </c>
      <c r="G5">
        <f t="shared" si="4"/>
        <v>0.6183924141031063</v>
      </c>
      <c r="H5">
        <f t="shared" si="5"/>
        <v>0.63245553203367588</v>
      </c>
      <c r="I5" s="9">
        <f t="shared" si="6"/>
        <v>0.39110570326716931</v>
      </c>
    </row>
    <row r="6" spans="1:9" x14ac:dyDescent="0.25">
      <c r="A6">
        <v>60</v>
      </c>
      <c r="B6">
        <v>16</v>
      </c>
      <c r="C6">
        <f t="shared" si="0"/>
        <v>18</v>
      </c>
      <c r="D6">
        <f t="shared" si="1"/>
        <v>4</v>
      </c>
      <c r="E6">
        <f t="shared" si="2"/>
        <v>324</v>
      </c>
      <c r="F6">
        <f t="shared" si="3"/>
        <v>16</v>
      </c>
      <c r="G6">
        <f t="shared" si="4"/>
        <v>1.1131063453855914</v>
      </c>
      <c r="H6">
        <f t="shared" si="5"/>
        <v>1.2649110640673518</v>
      </c>
      <c r="I6" s="9">
        <f t="shared" si="6"/>
        <v>1.4079805317618095</v>
      </c>
    </row>
    <row r="7" spans="1:9" x14ac:dyDescent="0.25">
      <c r="C7">
        <f>SUM(C2:C6)</f>
        <v>0</v>
      </c>
      <c r="D7">
        <f>SUM(D2:D6)</f>
        <v>0</v>
      </c>
      <c r="E7">
        <f>SUM(E2:E6)</f>
        <v>1046</v>
      </c>
      <c r="F7">
        <f>SUM(F2:F6)</f>
        <v>40</v>
      </c>
      <c r="G7">
        <f t="shared" si="4"/>
        <v>0</v>
      </c>
      <c r="I7" s="9">
        <f>SUM(I2:I6)/4</f>
        <v>0.9679866155862441</v>
      </c>
    </row>
    <row r="8" spans="1:9" x14ac:dyDescent="0.25">
      <c r="A8" t="s">
        <v>105</v>
      </c>
      <c r="B8" s="9">
        <f>_xlfn.STDEV.S(A2:A6)</f>
        <v>16.170961628796228</v>
      </c>
      <c r="E8" s="9">
        <f>(E7/4)^0.5</f>
        <v>16.170961628796228</v>
      </c>
      <c r="F8" s="9">
        <f>(F7/4)^0.5</f>
        <v>3.1622776601683795</v>
      </c>
    </row>
    <row r="9" spans="1:9" x14ac:dyDescent="0.25">
      <c r="A9" t="s">
        <v>106</v>
      </c>
      <c r="B9" s="9">
        <f>_xlfn.STDEV.S(B2:B6)</f>
        <v>3.1622776601683795</v>
      </c>
      <c r="C9" s="12">
        <f>CORREL(A2:A6,B2:B6)</f>
        <v>0.96798661558624388</v>
      </c>
    </row>
    <row r="10" spans="1:9" x14ac:dyDescent="0.25">
      <c r="A10" t="s">
        <v>107</v>
      </c>
      <c r="B10">
        <f>AVERAGE(A2:A6)</f>
        <v>42</v>
      </c>
    </row>
    <row r="11" spans="1:9" x14ac:dyDescent="0.25">
      <c r="A11" t="s">
        <v>108</v>
      </c>
      <c r="B11">
        <f>AVERAGE(B2:B6)</f>
        <v>12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Roy, Jayjit</cp:lastModifiedBy>
  <dcterms:modified xsi:type="dcterms:W3CDTF">2024-01-31T15:30:32Z</dcterms:modified>
</cp:coreProperties>
</file>